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22515" windowHeight="10545" activeTab="1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14" i="2" l="1"/>
  <c r="F13" i="2"/>
  <c r="F12" i="2"/>
  <c r="F5" i="2"/>
  <c r="C28" i="2"/>
  <c r="E31" i="2" s="1"/>
  <c r="F31" i="2" s="1"/>
  <c r="C16" i="2"/>
  <c r="E18" i="2" s="1"/>
  <c r="F18" i="2" s="1"/>
  <c r="C11" i="2"/>
  <c r="C4" i="2"/>
  <c r="E6" i="2"/>
  <c r="F6" i="2" s="1"/>
  <c r="E7" i="2"/>
  <c r="F7" i="2" s="1"/>
  <c r="E8" i="2"/>
  <c r="F8" i="2" s="1"/>
  <c r="E5" i="2"/>
  <c r="E23" i="2" l="1"/>
  <c r="F23" i="2" s="1"/>
  <c r="E19" i="2"/>
  <c r="F19" i="2" s="1"/>
  <c r="E32" i="2"/>
  <c r="F32" i="2" s="1"/>
  <c r="E24" i="2"/>
  <c r="F24" i="2" s="1"/>
  <c r="E20" i="2"/>
  <c r="F20" i="2" s="1"/>
  <c r="E33" i="2"/>
  <c r="F33" i="2" s="1"/>
  <c r="D9" i="2"/>
  <c r="E25" i="2"/>
  <c r="F25" i="2" s="1"/>
  <c r="E21" i="2"/>
  <c r="F21" i="2" s="1"/>
  <c r="E29" i="2"/>
  <c r="E30" i="2"/>
  <c r="F30" i="2" s="1"/>
  <c r="E17" i="2"/>
  <c r="E22" i="2"/>
  <c r="F22" i="2" s="1"/>
  <c r="F29" i="2" l="1"/>
  <c r="D34" i="2"/>
  <c r="D26" i="2"/>
  <c r="F17" i="2"/>
  <c r="D36" i="2" l="1"/>
</calcChain>
</file>

<file path=xl/sharedStrings.xml><?xml version="1.0" encoding="utf-8"?>
<sst xmlns="http://schemas.openxmlformats.org/spreadsheetml/2006/main" count="135" uniqueCount="122">
  <si>
    <t>2013-2014 L3-ING1</t>
  </si>
  <si>
    <t>Algorithmique Procédurale (Intro) 25,0 h</t>
  </si>
  <si>
    <t>Découverte de la machine 5,0 h</t>
  </si>
  <si>
    <t>TEX 6,0 h</t>
  </si>
  <si>
    <t>Programmation C (Intro) 20,0 h</t>
  </si>
  <si>
    <t>Commande Unix (séminaire) 10,0 h 2</t>
  </si>
  <si>
    <t>Algorithmique Procédurale 1 (Intro et suite) 55,0 h 10</t>
  </si>
  <si>
    <t>Programmation C (Intro et suite) 53,0 h 10</t>
  </si>
  <si>
    <t>Génie Logiciel 1 &amp; Gestion de Projet (séminaire) 24,0 h 5</t>
  </si>
  <si>
    <t>10 UE 1 : DEBUTANTS EN INFORMATIQUE 153,0 h</t>
  </si>
  <si>
    <t>Mathématique différenciée 35,0 h 35,0</t>
  </si>
  <si>
    <t>Projet différencié 94,0 h 4</t>
  </si>
  <si>
    <t>Génie Logiciel 1 &amp; Gestion de Projet (séminaire) 24,0 h 1</t>
  </si>
  <si>
    <t>10 UE 1 : INITIES EN INFORMATIQUE 153,0 h</t>
  </si>
  <si>
    <t>Comptabilité Générale 24,0 h 5</t>
  </si>
  <si>
    <t>Organisation et Fonctionnement Entreprises (séminaire) 9,0 h 2</t>
  </si>
  <si>
    <t>Gestion financière 18,0 h 4</t>
  </si>
  <si>
    <t>Macroéconomie 17,5 h 4</t>
  </si>
  <si>
    <t>LV 1 18,0 h 4</t>
  </si>
  <si>
    <t>LV 2 16,5 h 3</t>
  </si>
  <si>
    <t>Sensibilisation à la Communication (séminaire) 24,0 h 5</t>
  </si>
  <si>
    <t>Expression orale &amp; écrite 27,0 h 6</t>
  </si>
  <si>
    <t>Ouverture culturelle 9,0 h 2</t>
  </si>
  <si>
    <t>Algèbre 15,0 h 2</t>
  </si>
  <si>
    <t>Analyse 20,0 h 3</t>
  </si>
  <si>
    <t>Probabilités 1 20,0 h 3</t>
  </si>
  <si>
    <t>Informatique Bases de données 27,5 h 4</t>
  </si>
  <si>
    <t>Sciences de l'Ingénieur Architecture des Ordinateurs 43,0 h 7</t>
  </si>
  <si>
    <t>30 U1+U2+U3 : Débutants en Informatique-S1 441,5 h</t>
  </si>
  <si>
    <t>30 U1+U2+U3 : Initiés en Informatique-S1 441,5 h</t>
  </si>
  <si>
    <t>LV 1 18,0 h 6</t>
  </si>
  <si>
    <t>LV 2 24,0 h 5</t>
  </si>
  <si>
    <t>Communication Interculturelle 12,0 h 4</t>
  </si>
  <si>
    <t>Travail en équipe 12,0 h 4</t>
  </si>
  <si>
    <t>Ouverture culturelle 12,0 h 4</t>
  </si>
  <si>
    <t>Activités Extérieures Activités extérieures 6</t>
  </si>
  <si>
    <t>Génie Logiciel 2 15,0 h 4</t>
  </si>
  <si>
    <t>Projet de Parcours 28,0 h 3</t>
  </si>
  <si>
    <t>Algorithmique procédurale 2 30,0 h 5</t>
  </si>
  <si>
    <t>Analyse orienté objet 25,0 h 4</t>
  </si>
  <si>
    <t>Structuration Info XML 15,0 h 2</t>
  </si>
  <si>
    <t>Programmation objet 35,0 h 6</t>
  </si>
  <si>
    <t>Système d'Exploitation 17,5 h 3</t>
  </si>
  <si>
    <t>Optimisation Linéaire 15,0 h 3</t>
  </si>
  <si>
    <t>Analyse numérique (dont Scillab=5h) 40,0 h 8</t>
  </si>
  <si>
    <t>Probabilités 2 20,0 h 4</t>
  </si>
  <si>
    <t>Théorie des Graphes 15,0 h 3</t>
  </si>
  <si>
    <t>Prolog 22,5 h 4</t>
  </si>
  <si>
    <t>IHM Java 15,0 h 3</t>
  </si>
  <si>
    <t>Statistiques Descriptives 15,0 h 3</t>
  </si>
  <si>
    <t>Théorie de l'Information 15,0 h 3</t>
  </si>
  <si>
    <t>Théorie des langages 20,0 h 4</t>
  </si>
  <si>
    <t>Mesure Intégration 19,5 h 4</t>
  </si>
  <si>
    <t>Probabilité Appronfondie 39,0 h 8</t>
  </si>
  <si>
    <t>EDP 15,0 h 3</t>
  </si>
  <si>
    <t>Topologie 19,0 h 4</t>
  </si>
  <si>
    <t>30 UE1+UE2+UE3 : Spécialisation Maths/Info-S2 421,0 h</t>
  </si>
  <si>
    <t>30 UE1+UE2+UE3 : Spécialisation Maths Approfondies-S2 426,0 h</t>
  </si>
  <si>
    <t>60 S1+S2 : Spécialisation Maths Info 862,5 h</t>
  </si>
  <si>
    <t>60 S1+S2 : Spécialisation Maths Approfondies 867,5 h</t>
  </si>
  <si>
    <t>Coef</t>
  </si>
  <si>
    <t>UE1 Info</t>
  </si>
  <si>
    <t>Mathématiques</t>
  </si>
  <si>
    <t>UE1 Managt &amp; RH &amp; LV</t>
  </si>
  <si>
    <t>UE3 Maths Info SI</t>
  </si>
  <si>
    <t xml:space="preserve">Management des </t>
  </si>
  <si>
    <t>Entreprises</t>
  </si>
  <si>
    <t xml:space="preserve">Langues </t>
  </si>
  <si>
    <t>Projet</t>
  </si>
  <si>
    <t>UE</t>
  </si>
  <si>
    <t xml:space="preserve">INITIES EN </t>
  </si>
  <si>
    <t>INFORMATIQUE</t>
  </si>
  <si>
    <t>SEMESTRE 2</t>
  </si>
  <si>
    <t xml:space="preserve">UE 3 </t>
  </si>
  <si>
    <t>Maths&amp;Spécialisation</t>
  </si>
  <si>
    <t>Mathématiques 90,0</t>
  </si>
  <si>
    <t>Spécialisation Math/Info 87,5</t>
  </si>
  <si>
    <t xml:space="preserve">Spécialisation Maths </t>
  </si>
  <si>
    <t>Approfondies 92,5</t>
  </si>
  <si>
    <t>UE 2 Info 8 122,5</t>
  </si>
  <si>
    <t xml:space="preserve">TRONC </t>
  </si>
  <si>
    <t>COMMUN</t>
  </si>
  <si>
    <t>Informatique</t>
  </si>
  <si>
    <t>121,0 Relations Humaines 10</t>
  </si>
  <si>
    <t>SEMESTRE 1</t>
  </si>
  <si>
    <t>UE ECTS Modules</t>
  </si>
  <si>
    <t>Post Séminaire 10</t>
  </si>
  <si>
    <t xml:space="preserve">DEBUTANTS </t>
  </si>
  <si>
    <t>Post Séminaire</t>
  </si>
  <si>
    <t>Heures</t>
  </si>
  <si>
    <t>ECTS Modules Heures</t>
  </si>
  <si>
    <t>Séminaire</t>
  </si>
  <si>
    <t>Relations Humaines</t>
  </si>
  <si>
    <t>25/09/2013-11:03</t>
  </si>
  <si>
    <t>coef</t>
  </si>
  <si>
    <t>note</t>
  </si>
  <si>
    <t xml:space="preserve">DEBUTANTS EN INFORMATIQUE </t>
  </si>
  <si>
    <t xml:space="preserve">INITIES EN INFORMATIQUE </t>
  </si>
  <si>
    <t xml:space="preserve">Comptabilité Générale </t>
  </si>
  <si>
    <t>OFE</t>
  </si>
  <si>
    <t xml:space="preserve">Gestion financière </t>
  </si>
  <si>
    <t xml:space="preserve">Macroéconomie </t>
  </si>
  <si>
    <t xml:space="preserve">LV 1 </t>
  </si>
  <si>
    <t xml:space="preserve">LV 2 </t>
  </si>
  <si>
    <t>Séminaire Communication</t>
  </si>
  <si>
    <t>Expression orale &amp; écrite</t>
  </si>
  <si>
    <t>Ouverture culturelle</t>
  </si>
  <si>
    <t xml:space="preserve">Algèbre </t>
  </si>
  <si>
    <t>Analyse</t>
  </si>
  <si>
    <t xml:space="preserve">Probabilités </t>
  </si>
  <si>
    <t>BDD</t>
  </si>
  <si>
    <t>Architecture des Ordinateurs</t>
  </si>
  <si>
    <t>Commande Unix</t>
  </si>
  <si>
    <t>Algorithmique Procédurale 1</t>
  </si>
  <si>
    <t>Programmation C</t>
  </si>
  <si>
    <t xml:space="preserve">Génie Logiciel 1 &amp; Gestion de Projet </t>
  </si>
  <si>
    <t>Moyenne du module</t>
  </si>
  <si>
    <t>Moyenne total</t>
  </si>
  <si>
    <t xml:space="preserve">TRONC COMMUN 1 </t>
  </si>
  <si>
    <t>TRONC COMMUN 2</t>
  </si>
  <si>
    <t>proportion/module</t>
  </si>
  <si>
    <t>proportion/semestre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</si>
</sst>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2" xfId="0" applyFill="1" applyBorder="1"/>
    <xf numFmtId="0" fontId="0" fillId="0" borderId="3" xfId="0" applyBorder="1"/>
    <xf numFmtId="0" fontId="0" fillId="6" borderId="4" xfId="0" applyFill="1" applyBorder="1"/>
    <xf numFmtId="0" fontId="0" fillId="5" borderId="4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7" borderId="8" xfId="0" applyFill="1" applyBorder="1"/>
    <xf numFmtId="0" fontId="0" fillId="7" borderId="9" xfId="0" applyFill="1" applyBorder="1"/>
    <xf numFmtId="0" fontId="0" fillId="7" borderId="11" xfId="0" applyFill="1" applyBorder="1"/>
    <xf numFmtId="0" fontId="0" fillId="6" borderId="13" xfId="0" applyFill="1" applyBorder="1"/>
    <xf numFmtId="0" fontId="0" fillId="6" borderId="14" xfId="0" applyFill="1" applyBorder="1"/>
    <xf numFmtId="0" fontId="1" fillId="3" borderId="5" xfId="0" applyFont="1" applyFill="1" applyBorder="1"/>
    <xf numFmtId="0" fontId="0" fillId="8" borderId="8" xfId="0" applyFill="1" applyBorder="1"/>
    <xf numFmtId="0" fontId="0" fillId="8" borderId="9" xfId="0" applyFill="1" applyBorder="1"/>
    <xf numFmtId="0" fontId="0" fillId="8" borderId="11" xfId="0" applyFill="1" applyBorder="1"/>
    <xf numFmtId="0" fontId="0" fillId="9" borderId="11" xfId="0" applyFill="1" applyBorder="1"/>
    <xf numFmtId="0" fontId="0" fillId="4" borderId="11" xfId="0" applyFill="1" applyBorder="1"/>
    <xf numFmtId="0" fontId="0" fillId="4" borderId="13" xfId="0" applyFill="1" applyBorder="1"/>
    <xf numFmtId="0" fontId="0" fillId="4" borderId="14" xfId="0" applyFill="1" applyBorder="1"/>
    <xf numFmtId="0" fontId="0" fillId="3" borderId="6" xfId="0" applyFill="1" applyBorder="1"/>
    <xf numFmtId="0" fontId="1" fillId="3" borderId="16" xfId="0" applyFont="1" applyFill="1" applyBorder="1"/>
    <xf numFmtId="0" fontId="0" fillId="0" borderId="16" xfId="0" applyBorder="1"/>
    <xf numFmtId="0" fontId="0" fillId="6" borderId="18" xfId="0" applyFill="1" applyBorder="1"/>
    <xf numFmtId="0" fontId="0" fillId="6" borderId="20" xfId="0" applyFill="1" applyBorder="1"/>
    <xf numFmtId="0" fontId="0" fillId="5" borderId="18" xfId="0" applyFill="1" applyBorder="1"/>
    <xf numFmtId="0" fontId="0" fillId="5" borderId="11" xfId="0" applyFill="1" applyBorder="1"/>
    <xf numFmtId="0" fontId="0" fillId="2" borderId="6" xfId="0" applyFill="1" applyBorder="1"/>
    <xf numFmtId="0" fontId="0" fillId="3" borderId="3" xfId="0" applyFill="1" applyBorder="1"/>
    <xf numFmtId="0" fontId="0" fillId="3" borderId="17" xfId="0" applyFill="1" applyBorder="1"/>
    <xf numFmtId="0" fontId="2" fillId="0" borderId="3" xfId="0" applyFont="1" applyBorder="1"/>
    <xf numFmtId="0" fontId="0" fillId="10" borderId="0" xfId="0" applyFill="1"/>
    <xf numFmtId="0" fontId="0" fillId="7" borderId="20" xfId="0" applyFill="1" applyBorder="1"/>
    <xf numFmtId="0" fontId="0" fillId="7" borderId="2" xfId="0" applyFill="1" applyBorder="1"/>
    <xf numFmtId="0" fontId="0" fillId="0" borderId="5" xfId="0" applyFont="1" applyBorder="1"/>
    <xf numFmtId="0" fontId="5" fillId="3" borderId="6" xfId="0" applyFont="1" applyFill="1" applyBorder="1"/>
    <xf numFmtId="0" fontId="6" fillId="3" borderId="3" xfId="0" applyFont="1" applyFill="1" applyBorder="1"/>
    <xf numFmtId="0" fontId="6" fillId="3" borderId="6" xfId="0" applyFont="1" applyFill="1" applyBorder="1"/>
    <xf numFmtId="164" fontId="0" fillId="7" borderId="9" xfId="0" applyNumberFormat="1" applyFill="1" applyBorder="1" applyAlignment="1">
      <alignment horizontal="center" vertical="center"/>
    </xf>
    <xf numFmtId="164" fontId="0" fillId="7" borderId="10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/>
    </xf>
    <xf numFmtId="164" fontId="0" fillId="7" borderId="12" xfId="0" applyNumberFormat="1" applyFill="1" applyBorder="1" applyAlignment="1">
      <alignment horizontal="center" vertical="center"/>
    </xf>
    <xf numFmtId="164" fontId="0" fillId="6" borderId="14" xfId="0" applyNumberFormat="1" applyFill="1" applyBorder="1" applyAlignment="1">
      <alignment horizontal="center" vertical="center"/>
    </xf>
    <xf numFmtId="164" fontId="0" fillId="6" borderId="15" xfId="0" applyNumberForma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0" fillId="3" borderId="6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164" fontId="0" fillId="6" borderId="4" xfId="0" applyNumberFormat="1" applyFill="1" applyBorder="1" applyAlignment="1">
      <alignment horizontal="center" vertical="center"/>
    </xf>
    <xf numFmtId="164" fontId="0" fillId="6" borderId="19" xfId="0" applyNumberFormat="1" applyFill="1" applyBorder="1" applyAlignment="1">
      <alignment horizontal="center" vertical="center"/>
    </xf>
    <xf numFmtId="164" fontId="0" fillId="6" borderId="2" xfId="0" applyNumberFormat="1" applyFill="1" applyBorder="1" applyAlignment="1">
      <alignment horizontal="center" vertical="center"/>
    </xf>
    <xf numFmtId="164" fontId="0" fillId="6" borderId="21" xfId="0" applyNumberFormat="1" applyFill="1" applyBorder="1" applyAlignment="1">
      <alignment horizontal="center" vertical="center"/>
    </xf>
    <xf numFmtId="164" fontId="0" fillId="8" borderId="9" xfId="0" applyNumberFormat="1" applyFill="1" applyBorder="1" applyAlignment="1">
      <alignment horizontal="center" vertical="center"/>
    </xf>
    <xf numFmtId="164" fontId="0" fillId="8" borderId="10" xfId="0" applyNumberFormat="1" applyFill="1" applyBorder="1" applyAlignment="1">
      <alignment horizontal="center" vertical="center"/>
    </xf>
    <xf numFmtId="164" fontId="0" fillId="8" borderId="1" xfId="0" applyNumberFormat="1" applyFill="1" applyBorder="1" applyAlignment="1">
      <alignment horizontal="center" vertical="center"/>
    </xf>
    <xf numFmtId="164" fontId="0" fillId="8" borderId="12" xfId="0" applyNumberFormat="1" applyFill="1" applyBorder="1" applyAlignment="1">
      <alignment horizontal="center" vertical="center"/>
    </xf>
    <xf numFmtId="164" fontId="0" fillId="9" borderId="1" xfId="0" applyNumberFormat="1" applyFill="1" applyBorder="1" applyAlignment="1">
      <alignment horizontal="center" vertical="center"/>
    </xf>
    <xf numFmtId="164" fontId="0" fillId="9" borderId="12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4" borderId="12" xfId="0" applyNumberFormat="1" applyFill="1" applyBorder="1" applyAlignment="1">
      <alignment horizontal="center" vertical="center"/>
    </xf>
    <xf numFmtId="164" fontId="0" fillId="4" borderId="14" xfId="0" applyNumberFormat="1" applyFill="1" applyBorder="1" applyAlignment="1">
      <alignment horizontal="center" vertical="center"/>
    </xf>
    <xf numFmtId="164" fontId="0" fillId="4" borderId="15" xfId="0" applyNumberFormat="1" applyFill="1" applyBorder="1" applyAlignment="1">
      <alignment horizontal="center" vertical="center"/>
    </xf>
    <xf numFmtId="164" fontId="0" fillId="5" borderId="4" xfId="0" applyNumberFormat="1" applyFill="1" applyBorder="1" applyAlignment="1">
      <alignment horizontal="center" vertical="center"/>
    </xf>
    <xf numFmtId="164" fontId="0" fillId="5" borderId="19" xfId="0" applyNumberForma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164" fontId="0" fillId="5" borderId="12" xfId="0" applyNumberFormat="1" applyFill="1" applyBorder="1" applyAlignment="1">
      <alignment horizontal="center" vertical="center"/>
    </xf>
    <xf numFmtId="164" fontId="0" fillId="7" borderId="2" xfId="0" applyNumberFormat="1" applyFill="1" applyBorder="1" applyAlignment="1">
      <alignment horizontal="center" vertical="center"/>
    </xf>
    <xf numFmtId="164" fontId="0" fillId="7" borderId="21" xfId="0" applyNumberForma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0" fillId="2" borderId="7" xfId="0" applyFill="1" applyBorder="1"/>
    <xf numFmtId="0" fontId="1" fillId="7" borderId="9" xfId="0" applyFont="1" applyFill="1" applyBorder="1"/>
    <xf numFmtId="0" fontId="1" fillId="7" borderId="1" xfId="0" applyFont="1" applyFill="1" applyBorder="1"/>
    <xf numFmtId="0" fontId="1" fillId="6" borderId="14" xfId="0" applyFont="1" applyFill="1" applyBorder="1"/>
    <xf numFmtId="0" fontId="1" fillId="6" borderId="4" xfId="0" applyFont="1" applyFill="1" applyBorder="1"/>
    <xf numFmtId="0" fontId="1" fillId="6" borderId="2" xfId="0" applyFont="1" applyFill="1" applyBorder="1"/>
    <xf numFmtId="0" fontId="1" fillId="8" borderId="9" xfId="0" applyFont="1" applyFill="1" applyBorder="1"/>
    <xf numFmtId="0" fontId="1" fillId="8" borderId="1" xfId="0" applyFont="1" applyFill="1" applyBorder="1"/>
    <xf numFmtId="0" fontId="1" fillId="9" borderId="1" xfId="0" applyFont="1" applyFill="1" applyBorder="1"/>
    <xf numFmtId="0" fontId="1" fillId="4" borderId="1" xfId="0" applyFont="1" applyFill="1" applyBorder="1"/>
    <xf numFmtId="0" fontId="1" fillId="4" borderId="14" xfId="0" applyFont="1" applyFill="1" applyBorder="1"/>
    <xf numFmtId="0" fontId="1" fillId="5" borderId="4" xfId="0" applyFont="1" applyFill="1" applyBorder="1"/>
    <xf numFmtId="0" fontId="1" fillId="5" borderId="1" xfId="0" applyFont="1" applyFill="1" applyBorder="1"/>
    <xf numFmtId="0" fontId="1" fillId="7" borderId="2" xfId="0" applyFont="1" applyFill="1" applyBorder="1"/>
    <xf numFmtId="0" fontId="0" fillId="0" borderId="6" xfId="0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1"/>
  <sheetViews>
    <sheetView topLeftCell="A19" workbookViewId="0">
      <selection activeCell="A31" sqref="A31"/>
    </sheetView>
  </sheetViews>
  <sheetFormatPr baseColWidth="10" defaultRowHeight="15" x14ac:dyDescent="0.25"/>
  <cols>
    <col min="1" max="1" width="51.4257812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  <row r="8" spans="1:1" x14ac:dyDescent="0.25">
      <c r="A8" t="s">
        <v>7</v>
      </c>
    </row>
    <row r="9" spans="1:1" x14ac:dyDescent="0.25">
      <c r="A9" t="s">
        <v>8</v>
      </c>
    </row>
    <row r="10" spans="1:1" x14ac:dyDescent="0.25">
      <c r="A10" t="s">
        <v>9</v>
      </c>
    </row>
    <row r="11" spans="1:1" x14ac:dyDescent="0.25">
      <c r="A11" t="s">
        <v>10</v>
      </c>
    </row>
    <row r="12" spans="1:1" x14ac:dyDescent="0.25">
      <c r="A12" t="s">
        <v>11</v>
      </c>
    </row>
    <row r="13" spans="1:1" x14ac:dyDescent="0.25">
      <c r="A13" t="s">
        <v>12</v>
      </c>
    </row>
    <row r="14" spans="1:1" x14ac:dyDescent="0.25">
      <c r="A14" t="s">
        <v>13</v>
      </c>
    </row>
    <row r="15" spans="1:1" x14ac:dyDescent="0.25">
      <c r="A15" t="s">
        <v>14</v>
      </c>
    </row>
    <row r="16" spans="1:1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27</v>
      </c>
    </row>
    <row r="29" spans="1:1" x14ac:dyDescent="0.25">
      <c r="A29" t="s">
        <v>28</v>
      </c>
    </row>
    <row r="30" spans="1:1" x14ac:dyDescent="0.25">
      <c r="A30" t="s">
        <v>29</v>
      </c>
    </row>
    <row r="31" spans="1:1" x14ac:dyDescent="0.25">
      <c r="A31" t="s">
        <v>30</v>
      </c>
    </row>
    <row r="32" spans="1:1" x14ac:dyDescent="0.25">
      <c r="A32" t="s">
        <v>31</v>
      </c>
    </row>
    <row r="33" spans="1:1" x14ac:dyDescent="0.25">
      <c r="A33" t="s">
        <v>32</v>
      </c>
    </row>
    <row r="34" spans="1:1" x14ac:dyDescent="0.25">
      <c r="A34" t="s">
        <v>33</v>
      </c>
    </row>
    <row r="35" spans="1:1" x14ac:dyDescent="0.25">
      <c r="A35" t="s">
        <v>34</v>
      </c>
    </row>
    <row r="36" spans="1:1" x14ac:dyDescent="0.25">
      <c r="A36" t="s">
        <v>35</v>
      </c>
    </row>
    <row r="37" spans="1:1" x14ac:dyDescent="0.25">
      <c r="A37" t="s">
        <v>36</v>
      </c>
    </row>
    <row r="38" spans="1:1" x14ac:dyDescent="0.25">
      <c r="A38" t="s">
        <v>37</v>
      </c>
    </row>
    <row r="39" spans="1:1" x14ac:dyDescent="0.25">
      <c r="A39" t="s">
        <v>38</v>
      </c>
    </row>
    <row r="40" spans="1:1" x14ac:dyDescent="0.25">
      <c r="A40" t="s">
        <v>39</v>
      </c>
    </row>
    <row r="41" spans="1:1" x14ac:dyDescent="0.25">
      <c r="A41" t="s">
        <v>40</v>
      </c>
    </row>
    <row r="42" spans="1:1" x14ac:dyDescent="0.25">
      <c r="A42" t="s">
        <v>41</v>
      </c>
    </row>
    <row r="43" spans="1:1" x14ac:dyDescent="0.25">
      <c r="A43" t="s">
        <v>42</v>
      </c>
    </row>
    <row r="44" spans="1:1" x14ac:dyDescent="0.25">
      <c r="A44" t="s">
        <v>43</v>
      </c>
    </row>
    <row r="45" spans="1:1" x14ac:dyDescent="0.25">
      <c r="A45" t="s">
        <v>44</v>
      </c>
    </row>
    <row r="46" spans="1:1" x14ac:dyDescent="0.25">
      <c r="A46" t="s">
        <v>45</v>
      </c>
    </row>
    <row r="47" spans="1:1" x14ac:dyDescent="0.25">
      <c r="A47" t="s">
        <v>46</v>
      </c>
    </row>
    <row r="48" spans="1:1" x14ac:dyDescent="0.25">
      <c r="A48" t="s">
        <v>47</v>
      </c>
    </row>
    <row r="49" spans="1:1" x14ac:dyDescent="0.25">
      <c r="A49" t="s">
        <v>48</v>
      </c>
    </row>
    <row r="50" spans="1:1" x14ac:dyDescent="0.25">
      <c r="A50" t="s">
        <v>49</v>
      </c>
    </row>
    <row r="51" spans="1:1" x14ac:dyDescent="0.25">
      <c r="A51" t="s">
        <v>50</v>
      </c>
    </row>
    <row r="52" spans="1:1" x14ac:dyDescent="0.25">
      <c r="A52" t="s">
        <v>51</v>
      </c>
    </row>
    <row r="53" spans="1:1" x14ac:dyDescent="0.25">
      <c r="A53" t="s">
        <v>52</v>
      </c>
    </row>
    <row r="54" spans="1:1" x14ac:dyDescent="0.25">
      <c r="A54" t="s">
        <v>53</v>
      </c>
    </row>
    <row r="55" spans="1:1" x14ac:dyDescent="0.25">
      <c r="A55" t="s">
        <v>54</v>
      </c>
    </row>
    <row r="56" spans="1:1" x14ac:dyDescent="0.25">
      <c r="A56" t="s">
        <v>55</v>
      </c>
    </row>
    <row r="57" spans="1:1" x14ac:dyDescent="0.25">
      <c r="A57" t="s">
        <v>56</v>
      </c>
    </row>
    <row r="58" spans="1:1" x14ac:dyDescent="0.25">
      <c r="A58" t="s">
        <v>57</v>
      </c>
    </row>
    <row r="59" spans="1:1" x14ac:dyDescent="0.25">
      <c r="A59" t="s">
        <v>58</v>
      </c>
    </row>
    <row r="60" spans="1:1" x14ac:dyDescent="0.25">
      <c r="A60" t="s">
        <v>59</v>
      </c>
    </row>
    <row r="61" spans="1:1" x14ac:dyDescent="0.25">
      <c r="A61" t="s">
        <v>60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63</v>
      </c>
    </row>
    <row r="73" spans="1:1" x14ac:dyDescent="0.25">
      <c r="A73" t="s">
        <v>70</v>
      </c>
    </row>
    <row r="74" spans="1:1" x14ac:dyDescent="0.25">
      <c r="A74" t="s">
        <v>71</v>
      </c>
    </row>
    <row r="75" spans="1:1" x14ac:dyDescent="0.25">
      <c r="A75">
        <v>9</v>
      </c>
    </row>
    <row r="76" spans="1:1" x14ac:dyDescent="0.25">
      <c r="A76">
        <v>12</v>
      </c>
    </row>
    <row r="77" spans="1:1" x14ac:dyDescent="0.25">
      <c r="A77" t="s">
        <v>72</v>
      </c>
    </row>
    <row r="78" spans="1:1" x14ac:dyDescent="0.25">
      <c r="A78" t="s">
        <v>73</v>
      </c>
    </row>
    <row r="79" spans="1:1" x14ac:dyDescent="0.25">
      <c r="A79" t="s">
        <v>74</v>
      </c>
    </row>
    <row r="80" spans="1:1" x14ac:dyDescent="0.25">
      <c r="A80" t="s">
        <v>75</v>
      </c>
    </row>
    <row r="81" spans="1:1" x14ac:dyDescent="0.25">
      <c r="A81" t="s">
        <v>76</v>
      </c>
    </row>
    <row r="82" spans="1:1" x14ac:dyDescent="0.25">
      <c r="A82" t="s">
        <v>77</v>
      </c>
    </row>
    <row r="83" spans="1:1" x14ac:dyDescent="0.25">
      <c r="A83" t="s">
        <v>78</v>
      </c>
    </row>
    <row r="84" spans="1:1" x14ac:dyDescent="0.25">
      <c r="A84" t="s">
        <v>79</v>
      </c>
    </row>
    <row r="85" spans="1:1" x14ac:dyDescent="0.25">
      <c r="A85" t="s">
        <v>80</v>
      </c>
    </row>
    <row r="86" spans="1:1" x14ac:dyDescent="0.25">
      <c r="A86" t="s">
        <v>81</v>
      </c>
    </row>
    <row r="87" spans="1:1" x14ac:dyDescent="0.25">
      <c r="A87" t="s">
        <v>67</v>
      </c>
    </row>
    <row r="88" spans="1:1" x14ac:dyDescent="0.25">
      <c r="A88" t="s">
        <v>82</v>
      </c>
    </row>
    <row r="89" spans="1:1" x14ac:dyDescent="0.25">
      <c r="A89" t="s">
        <v>83</v>
      </c>
    </row>
    <row r="90" spans="1:1" x14ac:dyDescent="0.25">
      <c r="A90" t="s">
        <v>84</v>
      </c>
    </row>
    <row r="91" spans="1:1" x14ac:dyDescent="0.25">
      <c r="A91" t="s">
        <v>85</v>
      </c>
    </row>
    <row r="92" spans="1:1" x14ac:dyDescent="0.25">
      <c r="A92" t="s">
        <v>80</v>
      </c>
    </row>
    <row r="93" spans="1:1" x14ac:dyDescent="0.25">
      <c r="A93" t="s">
        <v>81</v>
      </c>
    </row>
    <row r="94" spans="1:1" x14ac:dyDescent="0.25">
      <c r="A94">
        <v>11</v>
      </c>
    </row>
    <row r="95" spans="1:1" x14ac:dyDescent="0.25">
      <c r="A95" t="s">
        <v>86</v>
      </c>
    </row>
    <row r="96" spans="1:1" x14ac:dyDescent="0.25">
      <c r="A96" t="s">
        <v>61</v>
      </c>
    </row>
    <row r="97" spans="1:1" x14ac:dyDescent="0.25">
      <c r="A97" t="s">
        <v>87</v>
      </c>
    </row>
    <row r="98" spans="1:1" x14ac:dyDescent="0.25">
      <c r="A98" t="s">
        <v>71</v>
      </c>
    </row>
    <row r="99" spans="1:1" x14ac:dyDescent="0.25">
      <c r="A99">
        <v>56</v>
      </c>
    </row>
    <row r="100" spans="1:1" x14ac:dyDescent="0.25">
      <c r="A100" t="s">
        <v>88</v>
      </c>
    </row>
    <row r="101" spans="1:1" x14ac:dyDescent="0.25">
      <c r="A101" t="s">
        <v>89</v>
      </c>
    </row>
    <row r="102" spans="1:1" x14ac:dyDescent="0.25">
      <c r="A102" t="s">
        <v>90</v>
      </c>
    </row>
    <row r="103" spans="1:1" x14ac:dyDescent="0.25">
      <c r="A103">
        <v>118</v>
      </c>
    </row>
    <row r="104" spans="1:1" x14ac:dyDescent="0.25">
      <c r="A104">
        <v>163</v>
      </c>
    </row>
    <row r="105" spans="1:1" x14ac:dyDescent="0.25">
      <c r="A105">
        <v>125.5</v>
      </c>
    </row>
    <row r="106" spans="1:1" x14ac:dyDescent="0.25">
      <c r="A106">
        <v>142</v>
      </c>
    </row>
    <row r="107" spans="1:1" x14ac:dyDescent="0.25">
      <c r="A107" t="s">
        <v>91</v>
      </c>
    </row>
    <row r="108" spans="1:1" x14ac:dyDescent="0.25">
      <c r="A108" t="s">
        <v>91</v>
      </c>
    </row>
    <row r="109" spans="1:1" x14ac:dyDescent="0.25">
      <c r="A109" t="s">
        <v>92</v>
      </c>
    </row>
    <row r="110" spans="1:1" x14ac:dyDescent="0.25">
      <c r="A110">
        <v>10</v>
      </c>
    </row>
    <row r="111" spans="1:1" x14ac:dyDescent="0.25">
      <c r="A111" t="s">
        <v>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173"/>
  <sheetViews>
    <sheetView tabSelected="1" topLeftCell="A19" zoomScale="85" zoomScaleNormal="85" workbookViewId="0">
      <selection activeCell="E29" sqref="E29"/>
    </sheetView>
  </sheetViews>
  <sheetFormatPr baseColWidth="10" defaultRowHeight="15" x14ac:dyDescent="0.25"/>
  <cols>
    <col min="1" max="1" width="40.7109375" customWidth="1"/>
    <col min="2" max="2" width="3.85546875" customWidth="1"/>
    <col min="3" max="3" width="7.42578125" customWidth="1"/>
    <col min="5" max="5" width="20.7109375" customWidth="1"/>
    <col min="6" max="6" width="23.7109375" customWidth="1"/>
  </cols>
  <sheetData>
    <row r="1" spans="1:103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</row>
    <row r="2" spans="1:103" ht="15.75" thickBo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</row>
    <row r="3" spans="1:103" ht="15.75" thickBot="1" x14ac:dyDescent="0.3">
      <c r="A3" s="10"/>
      <c r="B3" s="11"/>
      <c r="C3" s="91" t="s">
        <v>94</v>
      </c>
      <c r="D3" s="91" t="s">
        <v>95</v>
      </c>
      <c r="E3" s="91" t="s">
        <v>120</v>
      </c>
      <c r="F3" s="108" t="s">
        <v>121</v>
      </c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</row>
    <row r="4" spans="1:103" ht="15.75" thickBot="1" x14ac:dyDescent="0.3">
      <c r="A4" s="27" t="s">
        <v>96</v>
      </c>
      <c r="B4" s="42">
        <v>10</v>
      </c>
      <c r="C4" s="92">
        <f>C5+C6+C7+C8</f>
        <v>27</v>
      </c>
      <c r="D4" s="34"/>
      <c r="E4" s="34"/>
      <c r="F4" s="35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</row>
    <row r="5" spans="1:103" x14ac:dyDescent="0.25">
      <c r="A5" s="13" t="s">
        <v>112</v>
      </c>
      <c r="B5" s="14"/>
      <c r="C5" s="93">
        <v>2</v>
      </c>
      <c r="D5" s="78">
        <v>10</v>
      </c>
      <c r="E5" s="44">
        <f>C5/(C$5+C$6+C$7+C$8)</f>
        <v>7.407407407407407E-2</v>
      </c>
      <c r="F5" s="45">
        <f>E5/3</f>
        <v>2.4691358024691357E-2</v>
      </c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</row>
    <row r="6" spans="1:103" x14ac:dyDescent="0.25">
      <c r="A6" s="15" t="s">
        <v>113</v>
      </c>
      <c r="B6" s="1"/>
      <c r="C6" s="94">
        <v>10</v>
      </c>
      <c r="D6" s="79">
        <v>10</v>
      </c>
      <c r="E6" s="46">
        <f t="shared" ref="E6:E8" si="0">C6/(C$5+C$6+C$7+C$8)</f>
        <v>0.37037037037037035</v>
      </c>
      <c r="F6" s="47">
        <f t="shared" ref="F6:F8" si="1">E6/3</f>
        <v>0.12345679012345678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</row>
    <row r="7" spans="1:103" x14ac:dyDescent="0.25">
      <c r="A7" s="15" t="s">
        <v>114</v>
      </c>
      <c r="B7" s="1"/>
      <c r="C7" s="94">
        <v>10</v>
      </c>
      <c r="D7" s="79">
        <v>10</v>
      </c>
      <c r="E7" s="46">
        <f t="shared" si="0"/>
        <v>0.37037037037037035</v>
      </c>
      <c r="F7" s="47">
        <f t="shared" si="1"/>
        <v>0.12345679012345678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</row>
    <row r="8" spans="1:103" ht="15.75" thickBot="1" x14ac:dyDescent="0.3">
      <c r="A8" s="16" t="s">
        <v>115</v>
      </c>
      <c r="B8" s="17"/>
      <c r="C8" s="95">
        <v>5</v>
      </c>
      <c r="D8" s="80">
        <v>10</v>
      </c>
      <c r="E8" s="48">
        <f t="shared" si="0"/>
        <v>0.18518518518518517</v>
      </c>
      <c r="F8" s="49">
        <f t="shared" si="1"/>
        <v>6.1728395061728392E-2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</row>
    <row r="9" spans="1:103" ht="16.5" thickBot="1" x14ac:dyDescent="0.3">
      <c r="A9" s="40" t="s">
        <v>116</v>
      </c>
      <c r="B9" s="11"/>
      <c r="C9" s="91"/>
      <c r="D9" s="110">
        <f>D5*E5+D6*E6+D7*E7+D8*E8</f>
        <v>9.9999999999999982</v>
      </c>
      <c r="E9" s="50"/>
      <c r="F9" s="51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</row>
    <row r="10" spans="1:103" ht="16.5" thickBot="1" x14ac:dyDescent="0.3">
      <c r="A10" s="28"/>
      <c r="B10" s="7"/>
      <c r="C10" s="96"/>
      <c r="D10" s="36"/>
      <c r="E10" s="52"/>
      <c r="F10" s="53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</row>
    <row r="11" spans="1:103" ht="15.75" thickBot="1" x14ac:dyDescent="0.3">
      <c r="A11" s="18" t="s">
        <v>97</v>
      </c>
      <c r="B11" s="43">
        <v>10</v>
      </c>
      <c r="C11" s="97">
        <f>C12+C13</f>
        <v>5</v>
      </c>
      <c r="D11" s="26"/>
      <c r="E11" s="54"/>
      <c r="F11" s="55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</row>
    <row r="12" spans="1:103" x14ac:dyDescent="0.25">
      <c r="A12" s="29" t="s">
        <v>11</v>
      </c>
      <c r="B12" s="8"/>
      <c r="C12" s="98">
        <v>4</v>
      </c>
      <c r="D12" s="81"/>
      <c r="E12" s="56">
        <v>0.8</v>
      </c>
      <c r="F12" s="57">
        <f>E12/3</f>
        <v>0.26666666666666666</v>
      </c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</row>
    <row r="13" spans="1:103" ht="15.75" thickBot="1" x14ac:dyDescent="0.3">
      <c r="A13" s="30" t="s">
        <v>115</v>
      </c>
      <c r="B13" s="6"/>
      <c r="C13" s="99">
        <v>1</v>
      </c>
      <c r="D13" s="82"/>
      <c r="E13" s="58">
        <v>0.2</v>
      </c>
      <c r="F13" s="59">
        <f>E13/3</f>
        <v>6.6666666666666666E-2</v>
      </c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</row>
    <row r="14" spans="1:103" ht="16.5" thickBot="1" x14ac:dyDescent="0.3">
      <c r="A14" s="10" t="s">
        <v>116</v>
      </c>
      <c r="B14" s="11"/>
      <c r="C14" s="91"/>
      <c r="D14" s="110">
        <f>D12*E12+D13*E13</f>
        <v>0</v>
      </c>
      <c r="E14" s="50"/>
      <c r="F14" s="51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</row>
    <row r="15" spans="1:103" ht="16.5" thickBot="1" x14ac:dyDescent="0.3">
      <c r="A15" s="28"/>
      <c r="B15" s="7"/>
      <c r="C15" s="96"/>
      <c r="D15" s="36"/>
      <c r="E15" s="52"/>
      <c r="F15" s="53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</row>
    <row r="16" spans="1:103" ht="15.75" thickBot="1" x14ac:dyDescent="0.3">
      <c r="A16" s="18" t="s">
        <v>118</v>
      </c>
      <c r="B16" s="43">
        <v>9</v>
      </c>
      <c r="C16" s="97">
        <f>C17+C18+C19+C20+C21+C22+C23+C24+C25</f>
        <v>35</v>
      </c>
      <c r="D16" s="26"/>
      <c r="E16" s="54"/>
      <c r="F16" s="55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</row>
    <row r="17" spans="1:103" x14ac:dyDescent="0.25">
      <c r="A17" s="19" t="s">
        <v>98</v>
      </c>
      <c r="B17" s="20"/>
      <c r="C17" s="100">
        <v>5</v>
      </c>
      <c r="D17" s="83">
        <v>10</v>
      </c>
      <c r="E17" s="60">
        <f>C17/C$16</f>
        <v>0.14285714285714285</v>
      </c>
      <c r="F17" s="61">
        <f>E17*9/30</f>
        <v>4.2857142857142851E-2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</row>
    <row r="18" spans="1:103" x14ac:dyDescent="0.25">
      <c r="A18" s="21" t="s">
        <v>99</v>
      </c>
      <c r="B18" s="2"/>
      <c r="C18" s="101">
        <v>2</v>
      </c>
      <c r="D18" s="84">
        <v>10</v>
      </c>
      <c r="E18" s="62">
        <f t="shared" ref="E18:E25" si="2">C18/C$16</f>
        <v>5.7142857142857141E-2</v>
      </c>
      <c r="F18" s="63">
        <f t="shared" ref="F18:F25" si="3">E18*9/30</f>
        <v>1.714285714285714E-2</v>
      </c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</row>
    <row r="19" spans="1:103" x14ac:dyDescent="0.25">
      <c r="A19" s="21" t="s">
        <v>100</v>
      </c>
      <c r="B19" s="2"/>
      <c r="C19" s="101">
        <v>4</v>
      </c>
      <c r="D19" s="84">
        <v>10</v>
      </c>
      <c r="E19" s="62">
        <f t="shared" si="2"/>
        <v>0.11428571428571428</v>
      </c>
      <c r="F19" s="63">
        <f t="shared" si="3"/>
        <v>3.428571428571428E-2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</row>
    <row r="20" spans="1:103" x14ac:dyDescent="0.25">
      <c r="A20" s="21" t="s">
        <v>101</v>
      </c>
      <c r="B20" s="2"/>
      <c r="C20" s="101">
        <v>4</v>
      </c>
      <c r="D20" s="84">
        <v>10</v>
      </c>
      <c r="E20" s="62">
        <f t="shared" si="2"/>
        <v>0.11428571428571428</v>
      </c>
      <c r="F20" s="63">
        <f t="shared" si="3"/>
        <v>3.428571428571428E-2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</row>
    <row r="21" spans="1:103" x14ac:dyDescent="0.25">
      <c r="A21" s="22" t="s">
        <v>102</v>
      </c>
      <c r="B21" s="3"/>
      <c r="C21" s="102">
        <v>4</v>
      </c>
      <c r="D21" s="85">
        <v>10</v>
      </c>
      <c r="E21" s="64">
        <f t="shared" si="2"/>
        <v>0.11428571428571428</v>
      </c>
      <c r="F21" s="65">
        <f t="shared" si="3"/>
        <v>3.428571428571428E-2</v>
      </c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</row>
    <row r="22" spans="1:103" x14ac:dyDescent="0.25">
      <c r="A22" s="22" t="s">
        <v>103</v>
      </c>
      <c r="B22" s="3"/>
      <c r="C22" s="102">
        <v>3</v>
      </c>
      <c r="D22" s="85">
        <v>10</v>
      </c>
      <c r="E22" s="64">
        <f t="shared" si="2"/>
        <v>8.5714285714285715E-2</v>
      </c>
      <c r="F22" s="65">
        <f t="shared" si="3"/>
        <v>2.5714285714285714E-2</v>
      </c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</row>
    <row r="23" spans="1:103" x14ac:dyDescent="0.25">
      <c r="A23" s="23" t="s">
        <v>104</v>
      </c>
      <c r="B23" s="4"/>
      <c r="C23" s="103">
        <v>5</v>
      </c>
      <c r="D23" s="86">
        <v>10</v>
      </c>
      <c r="E23" s="66">
        <f t="shared" si="2"/>
        <v>0.14285714285714285</v>
      </c>
      <c r="F23" s="67">
        <f t="shared" si="3"/>
        <v>4.2857142857142851E-2</v>
      </c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</row>
    <row r="24" spans="1:103" x14ac:dyDescent="0.25">
      <c r="A24" s="23" t="s">
        <v>105</v>
      </c>
      <c r="B24" s="4"/>
      <c r="C24" s="103">
        <v>6</v>
      </c>
      <c r="D24" s="86">
        <v>10</v>
      </c>
      <c r="E24" s="66">
        <f t="shared" si="2"/>
        <v>0.17142857142857143</v>
      </c>
      <c r="F24" s="67">
        <f t="shared" si="3"/>
        <v>5.1428571428571428E-2</v>
      </c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</row>
    <row r="25" spans="1:103" ht="15.75" thickBot="1" x14ac:dyDescent="0.3">
      <c r="A25" s="24" t="s">
        <v>106</v>
      </c>
      <c r="B25" s="25"/>
      <c r="C25" s="104">
        <v>2</v>
      </c>
      <c r="D25" s="87">
        <v>10</v>
      </c>
      <c r="E25" s="68">
        <f t="shared" si="2"/>
        <v>5.7142857142857141E-2</v>
      </c>
      <c r="F25" s="69">
        <f t="shared" si="3"/>
        <v>1.714285714285714E-2</v>
      </c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</row>
    <row r="26" spans="1:103" ht="16.5" thickBot="1" x14ac:dyDescent="0.3">
      <c r="A26" s="10" t="s">
        <v>116</v>
      </c>
      <c r="B26" s="11"/>
      <c r="C26" s="91"/>
      <c r="D26" s="110">
        <f>(D17*E17+D18*E18+D19*E19+D20*E20+D21*E21+D22*E22+D23*E23+D24*E24+D25*E25)</f>
        <v>9.9999999999999982</v>
      </c>
      <c r="E26" s="50"/>
      <c r="F26" s="51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</row>
    <row r="27" spans="1:103" ht="16.5" thickBot="1" x14ac:dyDescent="0.3">
      <c r="A27" s="28"/>
      <c r="B27" s="7"/>
      <c r="C27" s="96"/>
      <c r="D27" s="36"/>
      <c r="E27" s="52"/>
      <c r="F27" s="53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</row>
    <row r="28" spans="1:103" ht="15.75" thickBot="1" x14ac:dyDescent="0.3">
      <c r="A28" s="18" t="s">
        <v>119</v>
      </c>
      <c r="B28" s="41">
        <v>11</v>
      </c>
      <c r="C28" s="97">
        <f>C29+C30+C31+C32+C33</f>
        <v>19</v>
      </c>
      <c r="D28" s="26"/>
      <c r="E28" s="54"/>
      <c r="F28" s="55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</row>
    <row r="29" spans="1:103" x14ac:dyDescent="0.25">
      <c r="A29" s="31" t="s">
        <v>107</v>
      </c>
      <c r="B29" s="9"/>
      <c r="C29" s="105">
        <v>2</v>
      </c>
      <c r="D29" s="88">
        <v>5</v>
      </c>
      <c r="E29" s="70">
        <f>C29/C$28</f>
        <v>0.10526315789473684</v>
      </c>
      <c r="F29" s="71">
        <f>E29*11/30</f>
        <v>3.8596491228070177E-2</v>
      </c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</row>
    <row r="30" spans="1:103" x14ac:dyDescent="0.25">
      <c r="A30" s="32" t="s">
        <v>108</v>
      </c>
      <c r="B30" s="5"/>
      <c r="C30" s="106">
        <v>3</v>
      </c>
      <c r="D30" s="89">
        <v>3.5</v>
      </c>
      <c r="E30" s="72">
        <f t="shared" ref="E30:E33" si="4">C30/C$28</f>
        <v>0.15789473684210525</v>
      </c>
      <c r="F30" s="73">
        <f t="shared" ref="F30:F33" si="5">E30*11/30</f>
        <v>5.7894736842105256E-2</v>
      </c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</row>
    <row r="31" spans="1:103" x14ac:dyDescent="0.25">
      <c r="A31" s="32" t="s">
        <v>109</v>
      </c>
      <c r="B31" s="5"/>
      <c r="C31" s="106">
        <v>3</v>
      </c>
      <c r="D31" s="89">
        <v>7</v>
      </c>
      <c r="E31" s="72">
        <f t="shared" si="4"/>
        <v>0.15789473684210525</v>
      </c>
      <c r="F31" s="73">
        <f t="shared" si="5"/>
        <v>5.7894736842105256E-2</v>
      </c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</row>
    <row r="32" spans="1:103" x14ac:dyDescent="0.25">
      <c r="A32" s="15" t="s">
        <v>110</v>
      </c>
      <c r="B32" s="1"/>
      <c r="C32" s="94">
        <v>4</v>
      </c>
      <c r="D32" s="79">
        <v>10</v>
      </c>
      <c r="E32" s="46">
        <f t="shared" si="4"/>
        <v>0.21052631578947367</v>
      </c>
      <c r="F32" s="47">
        <f t="shared" si="5"/>
        <v>7.7192982456140355E-2</v>
      </c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</row>
    <row r="33" spans="1:103" ht="15.75" thickBot="1" x14ac:dyDescent="0.3">
      <c r="A33" s="38" t="s">
        <v>111</v>
      </c>
      <c r="B33" s="39"/>
      <c r="C33" s="107">
        <v>7</v>
      </c>
      <c r="D33" s="90">
        <v>13</v>
      </c>
      <c r="E33" s="74">
        <f t="shared" si="4"/>
        <v>0.36842105263157893</v>
      </c>
      <c r="F33" s="75">
        <f t="shared" si="5"/>
        <v>0.13508771929824562</v>
      </c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</row>
    <row r="34" spans="1:103" ht="16.5" thickBot="1" x14ac:dyDescent="0.3">
      <c r="A34" s="10" t="s">
        <v>116</v>
      </c>
      <c r="B34" s="11"/>
      <c r="C34" s="11"/>
      <c r="D34" s="110">
        <f>D29*E29+D30*E30+D31*E31+D32*E32+D33*E33</f>
        <v>9.0789473684210513</v>
      </c>
      <c r="E34" s="11"/>
      <c r="F34" s="12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</row>
    <row r="35" spans="1:103" ht="15.75" thickBot="1" x14ac:dyDescent="0.3">
      <c r="A35" s="10"/>
      <c r="B35" s="11"/>
      <c r="C35" s="11"/>
      <c r="D35" s="11"/>
      <c r="E35" s="11"/>
      <c r="F35" s="12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</row>
    <row r="36" spans="1:103" ht="27" thickBot="1" x14ac:dyDescent="0.45">
      <c r="A36" s="76" t="s">
        <v>117</v>
      </c>
      <c r="B36" s="33"/>
      <c r="C36" s="33"/>
      <c r="D36" s="109">
        <f>D9/3+D14/3+D26*9/30+D34*11/30</f>
        <v>9.6622807017543835</v>
      </c>
      <c r="E36" s="33"/>
      <c r="F36" s="7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</row>
    <row r="37" spans="1:103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</row>
    <row r="38" spans="1:103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</row>
    <row r="39" spans="1:103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</row>
    <row r="40" spans="1:103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</row>
    <row r="41" spans="1:103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</row>
    <row r="42" spans="1:103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</row>
    <row r="43" spans="1:103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</row>
    <row r="44" spans="1:103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</row>
    <row r="45" spans="1:103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</row>
    <row r="46" spans="1:103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</row>
    <row r="47" spans="1:103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</row>
    <row r="48" spans="1:103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</row>
    <row r="49" spans="1:103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</row>
    <row r="50" spans="1:103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</row>
    <row r="51" spans="1:103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</row>
    <row r="52" spans="1:103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</row>
    <row r="53" spans="1:103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</row>
    <row r="54" spans="1:103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</row>
    <row r="55" spans="1:103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</row>
    <row r="56" spans="1:103" x14ac:dyDescent="0.2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</row>
    <row r="57" spans="1:103" x14ac:dyDescent="0.2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</row>
    <row r="58" spans="1:103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</row>
    <row r="59" spans="1:103" x14ac:dyDescent="0.2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</row>
    <row r="60" spans="1:103" x14ac:dyDescent="0.2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</row>
    <row r="61" spans="1:103" x14ac:dyDescent="0.2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</row>
    <row r="62" spans="1:103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</row>
    <row r="63" spans="1:103" x14ac:dyDescent="0.2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</row>
    <row r="64" spans="1:103" x14ac:dyDescent="0.25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</row>
    <row r="65" spans="1:103" x14ac:dyDescent="0.2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</row>
    <row r="66" spans="1:103" x14ac:dyDescent="0.25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</row>
    <row r="67" spans="1:103" x14ac:dyDescent="0.2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</row>
    <row r="68" spans="1:103" x14ac:dyDescent="0.25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</row>
    <row r="69" spans="1:103" x14ac:dyDescent="0.2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</row>
    <row r="70" spans="1:103" x14ac:dyDescent="0.25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</row>
    <row r="71" spans="1:103" x14ac:dyDescent="0.25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</row>
    <row r="72" spans="1:103" x14ac:dyDescent="0.25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</row>
    <row r="73" spans="1:103" x14ac:dyDescent="0.25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</row>
    <row r="74" spans="1:103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</row>
    <row r="75" spans="1:103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</row>
    <row r="76" spans="1:103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</row>
    <row r="77" spans="1:103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</row>
    <row r="78" spans="1:103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</row>
    <row r="79" spans="1:103" x14ac:dyDescent="0.2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</row>
    <row r="80" spans="1:103" x14ac:dyDescent="0.2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</row>
    <row r="81" spans="1:103" x14ac:dyDescent="0.2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</row>
    <row r="82" spans="1:103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</row>
    <row r="83" spans="1:103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</row>
    <row r="84" spans="1:103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</row>
    <row r="85" spans="1:103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</row>
    <row r="86" spans="1:103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</row>
    <row r="87" spans="1:103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</row>
    <row r="88" spans="1:103" x14ac:dyDescent="0.25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</row>
    <row r="89" spans="1:103" x14ac:dyDescent="0.25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</row>
    <row r="90" spans="1:103" x14ac:dyDescent="0.2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</row>
    <row r="91" spans="1:103" x14ac:dyDescent="0.25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</row>
    <row r="92" spans="1:103" x14ac:dyDescent="0.25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</row>
    <row r="93" spans="1:103" x14ac:dyDescent="0.25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</row>
    <row r="94" spans="1:103" x14ac:dyDescent="0.25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</row>
    <row r="95" spans="1:103" x14ac:dyDescent="0.2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</row>
    <row r="96" spans="1:103" x14ac:dyDescent="0.25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  <c r="CV96" s="37"/>
      <c r="CW96" s="37"/>
      <c r="CX96" s="37"/>
      <c r="CY96" s="37"/>
    </row>
    <row r="97" spans="1:103" x14ac:dyDescent="0.25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  <c r="CU97" s="37"/>
      <c r="CV97" s="37"/>
      <c r="CW97" s="37"/>
      <c r="CX97" s="37"/>
      <c r="CY97" s="37"/>
    </row>
    <row r="98" spans="1:103" x14ac:dyDescent="0.25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  <c r="CV98" s="37"/>
      <c r="CW98" s="37"/>
      <c r="CX98" s="37"/>
      <c r="CY98" s="37"/>
    </row>
    <row r="99" spans="1:103" x14ac:dyDescent="0.25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  <c r="CV99" s="37"/>
      <c r="CW99" s="37"/>
      <c r="CX99" s="37"/>
      <c r="CY99" s="37"/>
    </row>
    <row r="100" spans="1:103" x14ac:dyDescent="0.25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  <c r="CV100" s="37"/>
      <c r="CW100" s="37"/>
      <c r="CX100" s="37"/>
      <c r="CY100" s="37"/>
    </row>
    <row r="101" spans="1:103" x14ac:dyDescent="0.25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</row>
    <row r="102" spans="1:103" x14ac:dyDescent="0.25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</row>
    <row r="103" spans="1:103" x14ac:dyDescent="0.25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</row>
    <row r="104" spans="1:103" x14ac:dyDescent="0.25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</row>
    <row r="105" spans="1:103" x14ac:dyDescent="0.25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</row>
    <row r="106" spans="1:103" x14ac:dyDescent="0.25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</row>
    <row r="107" spans="1:103" x14ac:dyDescent="0.25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</row>
    <row r="108" spans="1:103" x14ac:dyDescent="0.25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</row>
    <row r="109" spans="1:103" x14ac:dyDescent="0.25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</row>
    <row r="110" spans="1:103" x14ac:dyDescent="0.25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</row>
    <row r="111" spans="1:103" x14ac:dyDescent="0.25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</row>
    <row r="112" spans="1:103" x14ac:dyDescent="0.25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</row>
    <row r="113" spans="1:33" x14ac:dyDescent="0.25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</row>
    <row r="114" spans="1:33" x14ac:dyDescent="0.25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</row>
    <row r="115" spans="1:33" x14ac:dyDescent="0.25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</row>
    <row r="116" spans="1:33" x14ac:dyDescent="0.25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</row>
    <row r="117" spans="1:33" x14ac:dyDescent="0.25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</row>
    <row r="118" spans="1:33" x14ac:dyDescent="0.25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</row>
    <row r="119" spans="1:33" x14ac:dyDescent="0.25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</row>
    <row r="120" spans="1:33" x14ac:dyDescent="0.25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</row>
    <row r="121" spans="1:33" x14ac:dyDescent="0.25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</row>
    <row r="122" spans="1:33" x14ac:dyDescent="0.25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</row>
    <row r="123" spans="1:33" x14ac:dyDescent="0.25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</row>
    <row r="124" spans="1:33" x14ac:dyDescent="0.25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</row>
    <row r="125" spans="1:33" x14ac:dyDescent="0.25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</row>
    <row r="126" spans="1:33" x14ac:dyDescent="0.25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</row>
    <row r="127" spans="1:33" x14ac:dyDescent="0.25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</row>
    <row r="128" spans="1:33" x14ac:dyDescent="0.25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</row>
    <row r="129" spans="1:33" x14ac:dyDescent="0.25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</row>
    <row r="130" spans="1:33" x14ac:dyDescent="0.25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</row>
    <row r="131" spans="1:33" x14ac:dyDescent="0.25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</row>
    <row r="132" spans="1:33" x14ac:dyDescent="0.25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</row>
    <row r="133" spans="1:33" x14ac:dyDescent="0.25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</row>
    <row r="134" spans="1:33" x14ac:dyDescent="0.25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</row>
    <row r="135" spans="1:33" x14ac:dyDescent="0.25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</row>
    <row r="136" spans="1:33" x14ac:dyDescent="0.25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</row>
    <row r="137" spans="1:33" x14ac:dyDescent="0.25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</row>
    <row r="138" spans="1:33" x14ac:dyDescent="0.25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</row>
    <row r="139" spans="1:33" x14ac:dyDescent="0.25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</row>
    <row r="140" spans="1:33" x14ac:dyDescent="0.25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</row>
    <row r="141" spans="1:33" x14ac:dyDescent="0.25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</row>
    <row r="142" spans="1:33" x14ac:dyDescent="0.25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</row>
    <row r="143" spans="1:33" x14ac:dyDescent="0.25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</row>
    <row r="144" spans="1:33" x14ac:dyDescent="0.25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</row>
    <row r="145" spans="1:33" x14ac:dyDescent="0.25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</row>
    <row r="146" spans="1:33" x14ac:dyDescent="0.25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</row>
    <row r="147" spans="1:33" x14ac:dyDescent="0.25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</row>
    <row r="148" spans="1:33" x14ac:dyDescent="0.25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</row>
    <row r="149" spans="1:33" x14ac:dyDescent="0.25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</row>
    <row r="150" spans="1:33" x14ac:dyDescent="0.25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</row>
    <row r="151" spans="1:33" x14ac:dyDescent="0.25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</row>
    <row r="152" spans="1:33" x14ac:dyDescent="0.25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</row>
    <row r="153" spans="1:33" x14ac:dyDescent="0.25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</row>
    <row r="154" spans="1:33" x14ac:dyDescent="0.25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</row>
    <row r="155" spans="1:33" x14ac:dyDescent="0.25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</row>
    <row r="156" spans="1:33" x14ac:dyDescent="0.25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</row>
    <row r="157" spans="1:33" x14ac:dyDescent="0.25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</row>
    <row r="158" spans="1:33" x14ac:dyDescent="0.25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</row>
    <row r="159" spans="1:33" x14ac:dyDescent="0.25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</row>
    <row r="160" spans="1:33" x14ac:dyDescent="0.25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</row>
    <row r="161" spans="1:33" x14ac:dyDescent="0.25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</row>
    <row r="162" spans="1:33" x14ac:dyDescent="0.25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</row>
    <row r="163" spans="1:33" x14ac:dyDescent="0.25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</row>
    <row r="164" spans="1:33" x14ac:dyDescent="0.25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</row>
    <row r="165" spans="1:33" x14ac:dyDescent="0.25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</row>
    <row r="166" spans="1:33" x14ac:dyDescent="0.25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</row>
    <row r="167" spans="1:33" x14ac:dyDescent="0.25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</row>
    <row r="168" spans="1:33" x14ac:dyDescent="0.25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</row>
    <row r="169" spans="1:33" x14ac:dyDescent="0.25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</row>
    <row r="170" spans="1:33" x14ac:dyDescent="0.25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</row>
    <row r="171" spans="1:33" x14ac:dyDescent="0.25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</row>
    <row r="172" spans="1:33" x14ac:dyDescent="0.25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</row>
    <row r="173" spans="1:33" x14ac:dyDescent="0.25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2013-11-06T06:13:04Z</dcterms:created>
  <dcterms:modified xsi:type="dcterms:W3CDTF">2014-04-05T19:21:29Z</dcterms:modified>
</cp:coreProperties>
</file>