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heetId="1" name="Feuil1" state="visible" r:id="rId3"/>
    <sheet sheetId="2" name="Feuil2" state="visible" r:id="rId4"/>
    <sheet sheetId="3" name="Feuil3" state="visible" r:id="rId5"/>
    <sheet sheetId="4" name="Feuil4" state="visible" r:id="rId6"/>
  </sheets>
  <definedNames/>
  <calcPr/>
</workbook>
</file>

<file path=xl/sharedStrings.xml><?xml version="1.0" encoding="utf-8"?>
<sst xmlns="http://schemas.openxmlformats.org/spreadsheetml/2006/main" count="235" uniqueCount="147">
  <si>
    <t>Produits                                                            Fournisseurs</t>
  </si>
  <si>
    <t>Electronics</t>
  </si>
  <si>
    <t>Display</t>
  </si>
  <si>
    <t>Mecatronics</t>
  </si>
  <si>
    <t>Matrix</t>
  </si>
  <si>
    <t>Techtronics</t>
  </si>
  <si>
    <t>Energics</t>
  </si>
  <si>
    <t>Printer</t>
  </si>
  <si>
    <t>Cartbox</t>
  </si>
  <si>
    <t>TOTAL ACHATS</t>
  </si>
  <si>
    <t>Téléphone mobiles</t>
  </si>
  <si>
    <t>Modèle TNP n°1</t>
  </si>
  <si>
    <t>Modèle TNP n°2</t>
  </si>
  <si>
    <t>Modèle TNP n°3</t>
  </si>
  <si>
    <t>Tablettes Tactiles</t>
  </si>
  <si>
    <t>Modèle TT n°1</t>
  </si>
  <si>
    <t>Modèle TT n°2</t>
  </si>
  <si>
    <t>Modèle TT n°3</t>
  </si>
  <si>
    <t>Microordinateurs</t>
  </si>
  <si>
    <t>Modèle PC n°1</t>
  </si>
  <si>
    <t>Modèle PC n°2</t>
  </si>
  <si>
    <t>Modèle PC n°3</t>
  </si>
  <si>
    <t>Modèle PC n°4</t>
  </si>
  <si>
    <t>Tableau de prévision des ventes et de la production 2012</t>
  </si>
  <si>
    <t>Coût main d'œuvre par produit</t>
  </si>
  <si>
    <t>Coût de l'amortissement des machines par produit</t>
  </si>
  <si>
    <t>Coût des matières et composants par produit</t>
  </si>
  <si>
    <t>Coût direct de production</t>
  </si>
  <si>
    <t>Quantité en stock début 2012</t>
  </si>
  <si>
    <t>Quantité demandée</t>
  </si>
  <si>
    <t>Quantité produite</t>
  </si>
  <si>
    <t>Quantité vendue</t>
  </si>
  <si>
    <t>Quantité en stock fin 2012</t>
  </si>
  <si>
    <t>Prix de vente HT par produit</t>
  </si>
  <si>
    <t>CA HT prévu</t>
  </si>
  <si>
    <t>Téléphones mobiles</t>
  </si>
  <si>
    <t>Modèle TNP N°1</t>
  </si>
  <si>
    <t>Modèle TNP N°2</t>
  </si>
  <si>
    <t>Modèle TNP N°3</t>
  </si>
  <si>
    <t>Modèle TT N°1</t>
  </si>
  <si>
    <t>Modèle TT N°2</t>
  </si>
  <si>
    <t>Modèle TT N°3</t>
  </si>
  <si>
    <t>Modèle PC N°1</t>
  </si>
  <si>
    <t>Modèle PC N°2</t>
  </si>
  <si>
    <t>Modèle PC N°3</t>
  </si>
  <si>
    <t>Modèle PC N°4</t>
  </si>
  <si>
    <t>NOMENCLATURE PRODUIT</t>
  </si>
  <si>
    <t>COMPOSANTS                                                                       PRODUITS</t>
  </si>
  <si>
    <t>Processeur</t>
  </si>
  <si>
    <t>Mémoire vive</t>
  </si>
  <si>
    <t>Mémoire stockage</t>
  </si>
  <si>
    <t>Ecran</t>
  </si>
  <si>
    <t>Clavier</t>
  </si>
  <si>
    <t>Interrupteurs</t>
  </si>
  <si>
    <t>TouchPad</t>
  </si>
  <si>
    <t>Coque</t>
  </si>
  <si>
    <t>Connecteur USB</t>
  </si>
  <si>
    <t>Chargeur</t>
  </si>
  <si>
    <t>Batterie</t>
  </si>
  <si>
    <t>Cables</t>
  </si>
  <si>
    <t>Prises</t>
  </si>
  <si>
    <t>Mode d'emploi</t>
  </si>
  <si>
    <t>Coffret carton</t>
  </si>
  <si>
    <t>1Go</t>
  </si>
  <si>
    <t>2Go</t>
  </si>
  <si>
    <t>4Go</t>
  </si>
  <si>
    <t>16Go</t>
  </si>
  <si>
    <t>32Go</t>
  </si>
  <si>
    <t>64Go</t>
  </si>
  <si>
    <t>5"</t>
  </si>
  <si>
    <t>10"</t>
  </si>
  <si>
    <t>15"</t>
  </si>
  <si>
    <t>17"</t>
  </si>
  <si>
    <t>21"</t>
  </si>
  <si>
    <t>Coût à l'unité</t>
  </si>
  <si>
    <t>Famille Téléphones mobiles</t>
  </si>
  <si>
    <t>Famille Tablettes Tactiles</t>
  </si>
  <si>
    <t>Famille Microordinateurs</t>
  </si>
  <si>
    <t>FOURNISSEURS</t>
  </si>
  <si>
    <t>COMPTE DE RESULTAT PREVISIONNEL 2012</t>
  </si>
  <si>
    <t>TNP N°1</t>
  </si>
  <si>
    <t>TNP N°2 </t>
  </si>
  <si>
    <t>TNP N°3</t>
  </si>
  <si>
    <t>TT N°1 </t>
  </si>
  <si>
    <t>TT N°2</t>
  </si>
  <si>
    <t>TT N°3</t>
  </si>
  <si>
    <t>PC N°1</t>
  </si>
  <si>
    <t>PC N°2</t>
  </si>
  <si>
    <t>PC N°3</t>
  </si>
  <si>
    <t>PC N°4</t>
  </si>
  <si>
    <t>TOTAL ANNUEL </t>
  </si>
  <si>
    <t>PRODUITS</t>
  </si>
  <si>
    <t>Prix de vente</t>
  </si>
  <si>
    <t>Chiffre d'affaires H.T.</t>
  </si>
  <si>
    <t>Valeur Stock produits finis début 2012</t>
  </si>
  <si>
    <t>Valeur Stock produits finis fin 2012</t>
  </si>
  <si>
    <t>Variation annuelle de stocks</t>
  </si>
  <si>
    <t>TOTAL PRODUITS</t>
  </si>
  <si>
    <t>CHARGES DIRECTES DE PRODUCTION</t>
  </si>
  <si>
    <t>Achats matières et composants consommée</t>
  </si>
  <si>
    <t>Salaires bruts affectés à la production</t>
  </si>
  <si>
    <t>Charges sociales</t>
  </si>
  <si>
    <t>Dotation aux amortissements</t>
  </si>
  <si>
    <t>TOTAL CHARGES DIRECTES DE PRODUCTION</t>
  </si>
  <si>
    <t>Marges sur charges directes de production (MCDP)</t>
  </si>
  <si>
    <t>Contribution à la MCDP en %</t>
  </si>
  <si>
    <t>AUTRES CHARGES</t>
  </si>
  <si>
    <t>Salaires  bruts totaux des opérateurs de production</t>
  </si>
  <si>
    <t>Quote-part des salaires bruts non affectés à la production</t>
  </si>
  <si>
    <t>Charges sociales sur quote-part des salaires bruts non affectés à la production</t>
  </si>
  <si>
    <t>Charges indirectes et générales</t>
  </si>
  <si>
    <t>TOTAL AUTRES CHARGES</t>
  </si>
  <si>
    <t>Résultat avant impôts</t>
  </si>
  <si>
    <t>Postes machines A et Opérateur Catégorie OP1</t>
  </si>
  <si>
    <t>Postes machines B et Opérateur Catégorie OP2</t>
  </si>
  <si>
    <t>Postes machines C et Opérateur Catégorie OP3</t>
  </si>
  <si>
    <t>Postes machines D et Opérateur Catégorie OP4</t>
  </si>
  <si>
    <t>Postes machines E et Opérateur Catégorie OP1</t>
  </si>
  <si>
    <t>Postes machines F et Opérateur Catégorie OP2</t>
  </si>
  <si>
    <t>Postes machines G et Opérateur Catégorie OP3</t>
  </si>
  <si>
    <t>Postes machines H et Opérateur Catégorie OP4</t>
  </si>
  <si>
    <t>Coût d'achat par machine</t>
  </si>
  <si>
    <t>Temps de production annuel en minutes par opérateur</t>
  </si>
  <si>
    <t>OP1</t>
  </si>
  <si>
    <t>OP2</t>
  </si>
  <si>
    <t>OP3</t>
  </si>
  <si>
    <t>OP4</t>
  </si>
  <si>
    <t>Salaire mensuel</t>
  </si>
  <si>
    <t>Salaire mensuel avec charge</t>
  </si>
  <si>
    <t>Salaire annuel</t>
  </si>
  <si>
    <t>Salaire annuel avec charge</t>
  </si>
  <si>
    <t>Salaire par minute</t>
  </si>
  <si>
    <t>Salaire avec charge par minute</t>
  </si>
  <si>
    <t>Temps de travail machine A</t>
  </si>
  <si>
    <t>Temps de travail machine B</t>
  </si>
  <si>
    <t>Temps de travail machine C</t>
  </si>
  <si>
    <t>Temps de travail machine D</t>
  </si>
  <si>
    <t>Temps de travail machine E</t>
  </si>
  <si>
    <t>Temps de travail machine F</t>
  </si>
  <si>
    <t>Temps de travail machine G</t>
  </si>
  <si>
    <t>Temps de travail machine H</t>
  </si>
  <si>
    <t>Temps de travail total</t>
  </si>
  <si>
    <t>Nombre de machine</t>
  </si>
  <si>
    <t>Nombre de machine réel</t>
  </si>
  <si>
    <t>Coût Postes machines A et Opérateur Catégorie OP1</t>
  </si>
  <si>
    <t>Total (sans charge)</t>
  </si>
  <si>
    <t>Total (avec charge)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</si>
</sst>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#,##0.00;-#,##0.00\ [$€-1]"/>
    <numFmt numFmtId="165" formatCode="#,##0.000;-#,##0.000\ [$€-1]"/>
    <numFmt numFmtId="166" formatCode="#,##0.00;-#,##0.00\ [$€-1]"/>
    <numFmt numFmtId="167" formatCode="#,##0.00;-#,##0.00\ [$€-1]"/>
    <numFmt numFmtId="168" formatCode="#,##0.00;-#,##0.00\ [$€-1]"/>
    <numFmt numFmtId="169" formatCode="#,##0.00;-#,##0.00\ [$€-1]"/>
    <numFmt numFmtId="170" formatCode="#,##0.00\ [$€-1]"/>
    <numFmt numFmtId="171" formatCode="#,##0;-#,##0\ [$€-1]"/>
  </numFmts>
  <fonts count="46">
    <font>
      <b val="0"/>
      <i val="0"/>
      <strike val="0"/>
      <u val="none"/>
      <sz val="10.0"/>
      <color rgb="FF000000"/>
      <name val="Arial"/>
    </font>
    <font>
      <b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10253F"/>
      <name val="Arial"/>
    </font>
    <font>
      <b/>
      <i val="0"/>
      <strike val="0"/>
      <u val="none"/>
      <sz val="11.0"/>
      <color rgb="FF10253F"/>
      <name val="Arial"/>
    </font>
    <font>
      <b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10253F"/>
      <name val="Arial"/>
    </font>
    <font>
      <b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10253F"/>
      <name val="Arial"/>
    </font>
    <font>
      <b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10253F"/>
      <name val="Arial"/>
    </font>
    <font>
      <b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10253F"/>
      <name val="Arial"/>
    </font>
    <font>
      <b/>
      <i val="0"/>
      <strike val="0"/>
      <u val="none"/>
      <sz val="11.0"/>
      <color rgb="FF10253F"/>
      <name val="Arial"/>
    </font>
    <font>
      <b val="0"/>
      <i val="0"/>
      <strike val="0"/>
      <u val="none"/>
      <sz val="11.0"/>
      <color rgb="FF000000"/>
      <name val="Arial"/>
    </font>
    <font>
      <b/>
      <i val="0"/>
      <strike val="0"/>
      <u val="none"/>
      <sz val="11.0"/>
      <color rgb="FF000000"/>
      <name val="Arial"/>
    </font>
  </fonts>
  <fills count="47">
    <fill>
      <patternFill patternType="none"/>
    </fill>
    <fill>
      <patternFill patternType="gray125">
        <bgColor rgb="FFFFFFFF"/>
      </patternFill>
    </fill>
    <fill>
      <patternFill patternType="solid">
        <fgColor rgb="FFB7DEE8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7DEE8"/>
        <bgColor indexed="64"/>
      </patternFill>
    </fill>
  </fills>
  <borders count="5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fillId="0" numFmtId="0" borderId="0" fontId="0"/>
  </cellStyleXfs>
  <cellXfs count="53">
    <xf applyAlignment="1" fillId="0" xfId="0" numFmtId="0" borderId="0" fontId="0">
      <alignment vertical="bottom" horizontal="general" wrapText="1"/>
    </xf>
    <xf applyBorder="1" applyAlignment="1" fillId="2" xfId="0" numFmtId="0" borderId="1" applyFont="1" fontId="1" applyFill="1">
      <alignment vertical="bottom" horizontal="left"/>
    </xf>
    <xf applyBorder="1" applyAlignment="1" fillId="0" xfId="0" numFmtId="0" borderId="2" fontId="0">
      <alignment vertical="bottom" horizontal="general" wrapText="1"/>
    </xf>
    <xf applyBorder="1" applyAlignment="1" fillId="3" xfId="0" numFmtId="0" borderId="3" applyFont="1" fontId="2" applyFill="1">
      <alignment vertical="center" horizontal="center"/>
    </xf>
    <xf applyBorder="1" applyAlignment="1" fillId="4" xfId="0" numFmtId="0" borderId="4" applyFont="1" fontId="3" applyFill="1">
      <alignment vertical="center" horizontal="center"/>
    </xf>
    <xf applyBorder="1" applyAlignment="1" fillId="5" xfId="0" numFmtId="0" borderId="5" applyFont="1" fontId="4" applyFill="1">
      <alignment vertical="center" horizontal="center"/>
    </xf>
    <xf applyBorder="1" applyAlignment="1" fillId="6" xfId="0" numFmtId="164" borderId="6" applyFont="1" fontId="5" applyNumberFormat="1" applyFill="1">
      <alignment vertical="center" horizontal="center"/>
    </xf>
    <xf applyBorder="1" applyAlignment="1" fillId="0" xfId="0" numFmtId="0" borderId="7" fontId="0">
      <alignment vertical="bottom" horizontal="general" wrapText="1"/>
    </xf>
    <xf applyBorder="1" applyAlignment="1" fillId="7" xfId="0" numFmtId="0" borderId="8" applyFont="1" fontId="6" applyFill="1">
      <alignment vertical="bottom" horizontal="center"/>
    </xf>
    <xf applyBorder="1" applyAlignment="1" fillId="8" xfId="0" numFmtId="0" borderId="9" applyFont="1" fontId="7" applyFill="1">
      <alignment vertical="center" horizontal="center" wrapText="1"/>
    </xf>
    <xf applyBorder="1" applyAlignment="1" fillId="9" xfId="0" numFmtId="0" borderId="10" applyFont="1" fontId="8" applyFill="1">
      <alignment vertical="center" horizontal="center"/>
    </xf>
    <xf applyBorder="1" applyAlignment="1" fillId="10" xfId="0" numFmtId="0" borderId="11" applyFont="1" fontId="9" applyFill="1">
      <alignment vertical="bottom" horizontal="right"/>
    </xf>
    <xf applyBorder="1" applyAlignment="1" fillId="11" xfId="0" numFmtId="0" borderId="12" applyFont="1" fontId="10" applyFill="1">
      <alignment vertical="bottom" horizontal="center"/>
    </xf>
    <xf applyBorder="1" applyAlignment="1" fillId="12" xfId="0" numFmtId="0" borderId="13" applyFont="1" fontId="11" applyFill="1">
      <alignment vertical="bottom" horizontal="center"/>
    </xf>
    <xf applyBorder="1" fillId="13" xfId="0" numFmtId="0" borderId="14" applyFont="1" fontId="12" applyFill="1"/>
    <xf applyBorder="1" applyAlignment="1" fillId="0" xfId="0" numFmtId="0" borderId="15" fontId="0">
      <alignment vertical="bottom" horizontal="general" wrapText="1"/>
    </xf>
    <xf applyBorder="1" fillId="14" xfId="0" numFmtId="0" borderId="16" applyFont="1" fontId="13" applyFill="1"/>
    <xf applyBorder="1" applyAlignment="1" fillId="15" xfId="0" numFmtId="0" borderId="17" applyFont="1" fontId="14" applyFill="1">
      <alignment vertical="center" horizontal="general"/>
    </xf>
    <xf applyBorder="1" applyAlignment="1" fillId="16" xfId="0" numFmtId="0" borderId="18" applyFont="1" fontId="15" applyFill="1">
      <alignment vertical="bottom" horizontal="right" wrapText="1"/>
    </xf>
    <xf applyBorder="1" applyAlignment="1" fillId="17" xfId="0" numFmtId="0" borderId="19" applyFont="1" fontId="16" applyFill="1">
      <alignment vertical="center" horizontal="center" wrapText="1"/>
    </xf>
    <xf applyBorder="1" fillId="18" xfId="0" numFmtId="0" borderId="20" applyFont="1" fontId="17" applyFill="1"/>
    <xf applyBorder="1" applyAlignment="1" fillId="19" xfId="0" numFmtId="0" borderId="21" applyFont="1" fontId="18" applyFill="1">
      <alignment vertical="bottom" horizontal="center"/>
    </xf>
    <xf applyBorder="1" applyAlignment="1" fillId="20" xfId="0" numFmtId="0" borderId="22" applyFont="1" fontId="19" applyFill="1">
      <alignment vertical="bottom" horizontal="center"/>
    </xf>
    <xf applyBorder="1" applyAlignment="1" fillId="21" xfId="0" numFmtId="0" borderId="23" applyFont="1" fontId="20" applyFill="1">
      <alignment vertical="bottom" horizontal="right" wrapText="1"/>
    </xf>
    <xf applyBorder="1" fillId="22" xfId="0" numFmtId="165" borderId="24" applyFont="1" fontId="21" applyNumberFormat="1" applyFill="1"/>
    <xf applyBorder="1" applyAlignment="1" fillId="23" xfId="0" numFmtId="0" borderId="25" applyFont="1" fontId="22" applyFill="1">
      <alignment vertical="center" horizontal="center"/>
    </xf>
    <xf applyBorder="1" fillId="24" xfId="0" numFmtId="166" borderId="26" applyFont="1" fontId="23" applyNumberFormat="1" applyFill="1"/>
    <xf applyBorder="1" applyAlignment="1" fillId="25" xfId="0" numFmtId="0" borderId="27" applyFont="1" fontId="24" applyFill="1">
      <alignment vertical="center" horizontal="left" wrapText="1"/>
    </xf>
    <xf applyBorder="1" fillId="26" xfId="0" numFmtId="0" borderId="28" applyFont="1" fontId="25" applyFill="1"/>
    <xf applyBorder="1" applyAlignment="1" fillId="27" xfId="0" numFmtId="0" borderId="29" applyFont="1" fontId="26" applyFill="1">
      <alignment vertical="bottom" horizontal="right"/>
    </xf>
    <xf applyBorder="1" applyAlignment="1" fillId="28" xfId="0" numFmtId="0" borderId="30" applyFont="1" fontId="27" applyFill="1">
      <alignment vertical="center" horizontal="right"/>
    </xf>
    <xf applyBorder="1" fillId="29" xfId="0" numFmtId="0" borderId="31" applyFont="1" fontId="28" applyFill="1"/>
    <xf applyBorder="1" applyAlignment="1" fillId="30" xfId="0" numFmtId="0" borderId="32" applyFont="1" fontId="29" applyFill="1">
      <alignment vertical="bottom" horizontal="right"/>
    </xf>
    <xf applyBorder="1" applyAlignment="1" fillId="31" xfId="0" numFmtId="0" borderId="33" applyFont="1" fontId="30" applyFill="1">
      <alignment vertical="center" horizontal="general"/>
    </xf>
    <xf applyBorder="1" applyAlignment="1" fillId="32" xfId="0" numFmtId="0" borderId="34" applyFont="1" fontId="31" applyFill="1">
      <alignment vertical="center" horizontal="center" wrapText="1"/>
    </xf>
    <xf applyBorder="1" applyAlignment="1" fillId="33" xfId="0" numFmtId="0" borderId="35" applyFont="1" fontId="32" applyFill="1">
      <alignment vertical="bottom" horizontal="center"/>
    </xf>
    <xf applyBorder="1" applyAlignment="1" fillId="34" xfId="0" numFmtId="167" borderId="36" applyFont="1" fontId="33" applyNumberFormat="1" applyFill="1">
      <alignment vertical="bottom" horizontal="center"/>
    </xf>
    <xf applyBorder="1" applyAlignment="1" fillId="35" xfId="0" numFmtId="0" borderId="37" applyFont="1" fontId="34" applyFill="1">
      <alignment vertical="center" horizontal="center"/>
    </xf>
    <xf applyBorder="1" applyAlignment="1" fillId="36" xfId="0" numFmtId="0" borderId="38" applyFont="1" fontId="35" applyFill="1">
      <alignment vertical="center" horizontal="left" wrapText="1"/>
    </xf>
    <xf applyBorder="1" applyAlignment="1" fillId="37" xfId="0" numFmtId="0" borderId="39" applyFont="1" fontId="36" applyFill="1">
      <alignment vertical="center" horizontal="right"/>
    </xf>
    <xf applyBorder="1" applyAlignment="1" fillId="0" xfId="0" numFmtId="0" borderId="40" fontId="0">
      <alignment vertical="bottom" horizontal="general" wrapText="1"/>
    </xf>
    <xf applyBorder="1" applyAlignment="1" fillId="38" xfId="0" numFmtId="168" borderId="41" applyFont="1" fontId="37" applyNumberFormat="1" applyFill="1">
      <alignment vertical="center" horizontal="general"/>
    </xf>
    <xf applyBorder="1" applyAlignment="1" fillId="0" xfId="0" numFmtId="0" borderId="42" fontId="0">
      <alignment vertical="bottom" horizontal="general" wrapText="1"/>
    </xf>
    <xf applyBorder="1" applyAlignment="1" fillId="39" xfId="0" numFmtId="169" borderId="43" applyFont="1" fontId="38" applyNumberFormat="1" applyFill="1">
      <alignment vertical="bottom" horizontal="center"/>
    </xf>
    <xf applyBorder="1" applyAlignment="1" fillId="40" xfId="0" numFmtId="170" borderId="44" applyFont="1" fontId="39" applyNumberFormat="1" applyFill="1">
      <alignment vertical="bottom" horizontal="center"/>
    </xf>
    <xf applyBorder="1" applyAlignment="1" fillId="41" xfId="0" numFmtId="171" borderId="45" applyFont="1" fontId="40" applyNumberFormat="1" applyFill="1">
      <alignment vertical="center" horizontal="center"/>
    </xf>
    <xf applyBorder="1" applyAlignment="1" fillId="0" xfId="0" numFmtId="0" borderId="46" fontId="0">
      <alignment vertical="bottom" horizontal="general" wrapText="1"/>
    </xf>
    <xf applyBorder="1" applyAlignment="1" fillId="42" xfId="0" numFmtId="0" borderId="47" applyFont="1" fontId="41" applyFill="1">
      <alignment vertical="center" horizontal="center"/>
    </xf>
    <xf applyBorder="1" applyAlignment="1" fillId="43" xfId="0" numFmtId="0" borderId="48" applyFont="1" fontId="42" applyFill="1">
      <alignment vertical="center" horizontal="center" wrapText="1"/>
    </xf>
    <xf applyBorder="1" applyAlignment="1" fillId="0" xfId="0" numFmtId="0" borderId="49" fontId="0">
      <alignment vertical="bottom" horizontal="general" wrapText="1"/>
    </xf>
    <xf applyBorder="1" applyAlignment="1" fillId="44" xfId="0" numFmtId="0" borderId="50" applyFont="1" fontId="43" applyFill="1">
      <alignment vertical="bottom" horizontal="center"/>
    </xf>
    <xf applyBorder="1" applyAlignment="1" fillId="45" xfId="0" numFmtId="0" borderId="51" applyFont="1" fontId="44" applyFill="1">
      <alignment vertical="center" horizontal="general"/>
    </xf>
    <xf applyBorder="1" applyAlignment="1" fillId="46" xfId="0" numFmtId="0" borderId="52" applyFont="1" fontId="45" applyFill="1">
      <alignment vertical="center" horizontal="center"/>
    </xf>
  </cellXfs>
  <cellStyles count="1">
    <cellStyle builtinId="0" name="Normal" xfId="0"/>
  </cellStyles>
</styleSheet>
</file>

<file path=xl/_rels/workbook.xml.rels><?xml version="1.0" encoding="UTF-8" standalone="yes"?><Relationships xmlns="http://schemas.openxmlformats.org/package/2006/relationships"><Relationship Target="sharedStrings.xml" Type="http://schemas.openxmlformats.org/officeDocument/2006/relationships/sharedStrings" Id="rId2"/><Relationship Target="styles.xml" Type="http://schemas.openxmlformats.org/officeDocument/2006/relationships/styles" Id="rId1"/><Relationship Target="worksheets/sheet2.xml" Type="http://schemas.openxmlformats.org/officeDocument/2006/relationships/worksheet" Id="rId4"/><Relationship Target="worksheets/sheet1.xml" Type="http://schemas.openxmlformats.org/officeDocument/2006/relationships/worksheet" Id="rId3"/><Relationship Target="worksheets/sheet4.xml" Type="http://schemas.openxmlformats.org/officeDocument/2006/relationships/worksheet" Id="rId6"/><Relationship Target="worksheets/sheet3.xml" Type="http://schemas.openxmlformats.org/officeDocument/2006/relationships/worksheet" Id="rId5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9.14" defaultRowHeight="15.0"/>
  <cols>
    <col min="2" customWidth="1" max="2" width="27.14"/>
    <col min="3" customWidth="1" max="3" width="13.29"/>
    <col min="4" customWidth="1" max="4" width="20.43"/>
    <col min="5" customWidth="1" max="5" width="17.43"/>
    <col min="6" customWidth="1" max="6" width="11.71"/>
    <col min="7" customWidth="1" max="7" width="13.29"/>
    <col min="9" customWidth="1" max="9" width="21.71"/>
    <col min="10" customWidth="1" max="10" width="14.14"/>
    <col min="11" customWidth="1" max="11" width="16.0"/>
    <col min="12" customWidth="1" max="12" width="18.0"/>
    <col min="13" customWidth="1" max="13" width="14.86"/>
    <col min="14" customWidth="1" max="14" width="13.14"/>
    <col min="15" customWidth="1" max="15" width="14.0"/>
    <col min="16" customWidth="1" max="16" width="13.57"/>
  </cols>
  <sheetData>
    <row r="2">
      <c s="40" r="B2"/>
      <c s="40" r="C2"/>
      <c s="40" r="D2"/>
      <c s="40" r="E2"/>
      <c s="40" r="F2"/>
      <c s="40" r="G2"/>
      <c s="40" r="H2"/>
      <c s="40" r="I2"/>
      <c s="40" r="J2"/>
      <c s="40" r="K2"/>
    </row>
    <row customHeight="1" r="3" ht="60.0">
      <c s="7" r="A3"/>
      <c t="s" s="34" r="B3">
        <v>0</v>
      </c>
      <c t="s" s="4" r="C3">
        <v>1</v>
      </c>
      <c t="s" s="4" r="D3">
        <v>2</v>
      </c>
      <c t="s" s="4" r="E3">
        <v>3</v>
      </c>
      <c t="s" s="4" r="F3">
        <v>4</v>
      </c>
      <c t="s" s="4" r="G3">
        <v>5</v>
      </c>
      <c t="s" s="4" r="H3">
        <v>6</v>
      </c>
      <c t="s" s="4" r="I3">
        <v>7</v>
      </c>
      <c t="s" s="4" r="J3">
        <v>8</v>
      </c>
      <c t="s" s="4" r="K3">
        <v>9</v>
      </c>
      <c s="42" r="L3"/>
    </row>
    <row r="4">
      <c s="7" r="A4"/>
      <c t="s" s="35" r="B4">
        <v>10</v>
      </c>
      <c s="21" r="C4"/>
      <c s="15" r="D4"/>
      <c s="15" r="E4"/>
      <c s="15" r="F4"/>
      <c s="15" r="G4"/>
      <c s="15" r="H4"/>
      <c s="15" r="I4"/>
      <c s="15" r="J4"/>
      <c s="15" r="K4"/>
    </row>
    <row r="5">
      <c s="7" r="A5"/>
      <c t="s" s="32" r="B5">
        <v>11</v>
      </c>
      <c s="36" r="C5">
        <f>MMULT(Feuil2!$C$5:$I$5,TRANSPOSE(Feuil2!C7:I7))</f>
        <v>45</v>
      </c>
      <c s="36" r="D5">
        <f>MMULT(Feuil2!$J$5:$N$5,TRANSPOSE(Feuil2!J7:N7))</f>
        <v>10</v>
      </c>
      <c s="36" r="E5">
        <f>((Feuil2!$O$5*Feuil2!O7)+(Feuil2!$P$5*Feuil2!P7))+(Feuil2!$R$5*Feuil2!R7)</f>
        <v>15</v>
      </c>
      <c s="36" r="F5">
        <f>Feuil2!$Q$5*Feuil2!Q7</f>
        <v>0</v>
      </c>
      <c s="36" r="G5">
        <f>((Feuil2!$S$5*Feuil2!S7)+(Feuil2!$V$5*Feuil2!V7))+(Feuil2!$W$5*Feuil2!W7)</f>
        <v>4</v>
      </c>
      <c s="36" r="H5">
        <f>(Feuil2!$T$5*Feuil2!T7)+(Feuil2!$U$5*Feuil2!U7)</f>
        <v>0</v>
      </c>
      <c s="36" r="I5">
        <f>Feuil2!$X$5*Feuil2!X7</f>
        <v>0</v>
      </c>
      <c s="36" r="J5">
        <f>Feuil2!$Y$5*Feuil2!Y7</f>
        <v>1</v>
      </c>
      <c s="36" r="K5">
        <f>SUM(C5:J5)</f>
        <v>75</v>
      </c>
      <c s="42" r="L5"/>
    </row>
    <row r="6">
      <c s="7" r="A6"/>
      <c t="s" s="32" r="B6">
        <v>12</v>
      </c>
      <c s="36" r="C6">
        <f>MMULT(Feuil2!$C$5:$I$5,TRANSPOSE(Feuil2!C8:I8))</f>
        <v>60</v>
      </c>
      <c s="36" r="D6">
        <f>MMULT(Feuil2!$J$5:$N$5,TRANSPOSE(Feuil2!J8:N8))</f>
        <v>10</v>
      </c>
      <c s="36" r="E6">
        <f>((Feuil2!$O$5*Feuil2!O8)+(Feuil2!$P$5*Feuil2!P8))+(Feuil2!$R$5*Feuil2!R8)</f>
        <v>15</v>
      </c>
      <c s="36" r="F6">
        <f>Feuil2!$Q$5*Feuil2!Q8</f>
        <v>0</v>
      </c>
      <c s="36" r="G6">
        <f>((Feuil2!$S$5*Feuil2!S8)+(Feuil2!$V$5*Feuil2!V8))+(Feuil2!$W$5*Feuil2!W8)</f>
        <v>4</v>
      </c>
      <c s="36" r="H6">
        <f>(Feuil2!$T$5*Feuil2!T8)+(Feuil2!$U$5*Feuil2!U8)</f>
        <v>0</v>
      </c>
      <c s="36" r="I6">
        <f>Feuil2!$X$5*Feuil2!X8</f>
        <v>0</v>
      </c>
      <c s="36" r="J6">
        <f>Feuil2!$Y$5*Feuil2!Y8</f>
        <v>1</v>
      </c>
      <c s="36" r="K6">
        <f>SUM(C6:J6)</f>
        <v>90</v>
      </c>
      <c s="42" r="L6"/>
    </row>
    <row r="7">
      <c s="7" r="A7"/>
      <c t="s" s="32" r="B7">
        <v>13</v>
      </c>
      <c s="36" r="C7">
        <f>MMULT(Feuil2!$C$5:$I$5,TRANSPOSE(Feuil2!C9:I9))</f>
        <v>90</v>
      </c>
      <c s="36" r="D7">
        <f>MMULT(Feuil2!$J$5:$N$5,TRANSPOSE(Feuil2!J9:N9))</f>
        <v>10</v>
      </c>
      <c s="36" r="E7">
        <f>((Feuil2!$O$5*Feuil2!O9)+(Feuil2!$P$5*Feuil2!P9))+(Feuil2!$R$5*Feuil2!R9)</f>
        <v>15</v>
      </c>
      <c s="36" r="F7">
        <f>Feuil2!$Q$5*Feuil2!Q9</f>
        <v>0</v>
      </c>
      <c s="36" r="G7">
        <f>((Feuil2!$S$5*Feuil2!S9)+(Feuil2!$V$5*Feuil2!V9))+(Feuil2!$W$5*Feuil2!W9)</f>
        <v>4</v>
      </c>
      <c s="36" r="H7">
        <f>(Feuil2!$T$5*Feuil2!T9)+(Feuil2!$U$5*Feuil2!U9)</f>
        <v>0</v>
      </c>
      <c s="36" r="I7">
        <f>Feuil2!$X$5*Feuil2!X9</f>
        <v>0</v>
      </c>
      <c s="36" r="J7">
        <f>Feuil2!$Y$5*Feuil2!Y9</f>
        <v>1</v>
      </c>
      <c s="36" r="K7">
        <f>SUM(C7:J7)</f>
        <v>120</v>
      </c>
      <c s="42" r="L7"/>
    </row>
    <row r="8">
      <c s="7" r="A8"/>
      <c t="s" s="35" r="B8">
        <v>14</v>
      </c>
      <c s="43" r="C8"/>
      <c s="15" r="D8"/>
      <c s="15" r="E8"/>
      <c s="15" r="F8"/>
      <c s="15" r="G8"/>
      <c s="15" r="H8"/>
      <c s="15" r="I8"/>
      <c s="15" r="J8"/>
      <c s="15" r="K8"/>
    </row>
    <row r="9">
      <c s="7" r="A9"/>
      <c t="s" s="32" r="B9">
        <v>15</v>
      </c>
      <c s="36" r="C9">
        <f>MMULT(Feuil2!$C$5:$I$5,TRANSPOSE(Feuil2!C11:I11))</f>
        <v>60</v>
      </c>
      <c s="36" r="D9">
        <f>MMULT(Feuil2!$J$5:$N$5,TRANSPOSE(Feuil2!J11:N11))</f>
        <v>30</v>
      </c>
      <c s="36" r="E9">
        <f>((Feuil2!$O$5*Feuil2!O11)+(Feuil2!$P$5*Feuil2!P11))+(Feuil2!$R$5*Feuil2!R11)</f>
        <v>20</v>
      </c>
      <c s="36" r="F9">
        <f>Feuil2!$Q$5*Feuil2!Q11</f>
        <v>0</v>
      </c>
      <c s="36" r="G9">
        <f>((Feuil2!$S$5*Feuil2!S11)+(Feuil2!$V$5*Feuil2!V11))+(Feuil2!$W$5*Feuil2!W11)</f>
        <v>4</v>
      </c>
      <c s="36" r="H9">
        <f>(Feuil2!$T$5*Feuil2!T11)+(Feuil2!$U$5*Feuil2!U11)</f>
        <v>0</v>
      </c>
      <c s="36" r="I9">
        <f>Feuil2!$X$5*Feuil2!X11</f>
        <v>0</v>
      </c>
      <c s="36" r="J9">
        <f>Feuil2!$Y$5*Feuil2!Y11</f>
        <v>1</v>
      </c>
      <c s="36" r="K9">
        <f>SUM(C9:J9)</f>
        <v>115</v>
      </c>
      <c s="42" r="L9"/>
    </row>
    <row r="10">
      <c s="7" r="A10"/>
      <c t="s" s="32" r="B10">
        <v>16</v>
      </c>
      <c s="36" r="C10">
        <f>MMULT(Feuil2!$C$5:$I$5,TRANSPOSE(Feuil2!C12:I12))</f>
        <v>80</v>
      </c>
      <c s="36" r="D10">
        <f>MMULT(Feuil2!$J$5:$N$5,TRANSPOSE(Feuil2!J12:N12))</f>
        <v>30</v>
      </c>
      <c s="36" r="E10">
        <f>((Feuil2!$O$5*Feuil2!O12)+(Feuil2!$P$5*Feuil2!P12))+(Feuil2!$R$5*Feuil2!R12)</f>
        <v>20</v>
      </c>
      <c s="36" r="F10">
        <f>Feuil2!$Q$5*Feuil2!Q12</f>
        <v>0</v>
      </c>
      <c s="36" r="G10">
        <f>((Feuil2!$S$5*Feuil2!S12)+(Feuil2!$V$5*Feuil2!V12))+(Feuil2!$W$5*Feuil2!W12)</f>
        <v>4</v>
      </c>
      <c s="36" r="H10">
        <f>(Feuil2!$T$5*Feuil2!T12)+(Feuil2!$U$5*Feuil2!U12)</f>
        <v>0</v>
      </c>
      <c s="36" r="I10">
        <f>Feuil2!$X$5*Feuil2!X12</f>
        <v>0</v>
      </c>
      <c s="36" r="J10">
        <f>Feuil2!$Y$5*Feuil2!Y12</f>
        <v>1</v>
      </c>
      <c s="36" r="K10">
        <f>SUM(C10:J10)</f>
        <v>135</v>
      </c>
      <c s="42" r="L10"/>
    </row>
    <row r="11">
      <c s="7" r="A11"/>
      <c t="s" s="32" r="B11">
        <v>17</v>
      </c>
      <c s="36" r="C11">
        <f>MMULT(Feuil2!$C$5:$I$5,TRANSPOSE(Feuil2!C13:I13))</f>
        <v>120</v>
      </c>
      <c s="36" r="D11">
        <f>MMULT(Feuil2!$J$5:$N$5,TRANSPOSE(Feuil2!J13:N13))</f>
        <v>30</v>
      </c>
      <c s="36" r="E11">
        <f>((Feuil2!$O$5*Feuil2!O13)+(Feuil2!$P$5*Feuil2!P13))+(Feuil2!$R$5*Feuil2!R13)</f>
        <v>20</v>
      </c>
      <c s="36" r="F11">
        <f>Feuil2!$Q$5*Feuil2!Q13</f>
        <v>0</v>
      </c>
      <c s="36" r="G11">
        <f>((Feuil2!$S$5*Feuil2!S13)+(Feuil2!$V$5*Feuil2!V13))+(Feuil2!$W$5*Feuil2!W13)</f>
        <v>4</v>
      </c>
      <c s="36" r="H11">
        <f>(Feuil2!$T$5*Feuil2!T13)+(Feuil2!$U$5*Feuil2!U13)</f>
        <v>0</v>
      </c>
      <c s="36" r="I11">
        <f>Feuil2!$X$5*Feuil2!X13</f>
        <v>0</v>
      </c>
      <c s="36" r="J11">
        <f>Feuil2!$Y$5*Feuil2!Y13</f>
        <v>1</v>
      </c>
      <c s="36" r="K11">
        <f>SUM(C11:J11)</f>
        <v>175</v>
      </c>
      <c s="42" r="L11"/>
    </row>
    <row r="12">
      <c s="7" r="A12"/>
      <c t="s" s="35" r="B12">
        <v>18</v>
      </c>
      <c s="43" r="C12"/>
      <c s="15" r="D12"/>
      <c s="15" r="E12"/>
      <c s="15" r="F12"/>
      <c s="15" r="G12"/>
      <c s="15" r="H12"/>
      <c s="15" r="I12"/>
      <c s="15" r="J12"/>
      <c s="15" r="K12"/>
    </row>
    <row r="13">
      <c s="7" r="A13"/>
      <c t="s" s="32" r="B13">
        <v>19</v>
      </c>
      <c s="36" r="C13">
        <f>MMULT(Feuil2!$C$5:$I$5,TRANSPOSE(Feuil2!C15:I15))</f>
        <v>45</v>
      </c>
      <c s="36" r="D13">
        <f>MMULT(Feuil2!$J$5:$N$5,TRANSPOSE(Feuil2!J15:N15))</f>
        <v>70</v>
      </c>
      <c s="36" r="E13">
        <f>((Feuil2!$O$5*Feuil2!O15)+(Feuil2!$P$5*Feuil2!P15))+(Feuil2!$R$5*Feuil2!R15)</f>
        <v>90</v>
      </c>
      <c s="36" r="F13">
        <f>Feuil2!$Q$5*Feuil2!Q15</f>
        <v>10</v>
      </c>
      <c s="36" r="G13">
        <f>((Feuil2!$S$5*Feuil2!S15)+(Feuil2!$V$5*Feuil2!V15))+(Feuil2!$W$5*Feuil2!W15)</f>
        <v>12</v>
      </c>
      <c s="36" r="H13">
        <f>(Feuil2!$T$5*Feuil2!T15)+(Feuil2!$U$5*Feuil2!U15)</f>
        <v>30</v>
      </c>
      <c s="36" r="I13">
        <f>Feuil2!$X$5*Feuil2!X15</f>
        <v>2</v>
      </c>
      <c s="36" r="J13">
        <f>Feuil2!$Y$5*Feuil2!Y15</f>
        <v>1</v>
      </c>
      <c s="36" r="K13">
        <f>SUM(C13:J13)</f>
        <v>260</v>
      </c>
      <c s="42" r="L13"/>
    </row>
    <row r="14">
      <c s="7" r="A14"/>
      <c t="s" s="32" r="B14">
        <v>20</v>
      </c>
      <c s="36" r="C14">
        <f>MMULT(Feuil2!$C$5:$I$5,TRANSPOSE(Feuil2!C16:I16))</f>
        <v>60</v>
      </c>
      <c s="36" r="D14">
        <f>MMULT(Feuil2!$J$5:$N$5,TRANSPOSE(Feuil2!J16:N16))</f>
        <v>70</v>
      </c>
      <c s="36" r="E14">
        <f>((Feuil2!$O$5*Feuil2!O16)+(Feuil2!$P$5*Feuil2!P16))+(Feuil2!$R$5*Feuil2!R16)</f>
        <v>90</v>
      </c>
      <c s="36" r="F14">
        <f>Feuil2!$Q$5*Feuil2!Q16</f>
        <v>10</v>
      </c>
      <c s="36" r="G14">
        <f>((Feuil2!$S$5*Feuil2!S16)+(Feuil2!$V$5*Feuil2!V16))+(Feuil2!$W$5*Feuil2!W16)</f>
        <v>12</v>
      </c>
      <c s="36" r="H14">
        <f>(Feuil2!$T$5*Feuil2!T16)+(Feuil2!$U$5*Feuil2!U16)</f>
        <v>30</v>
      </c>
      <c s="36" r="I14">
        <f>Feuil2!$X$5*Feuil2!X16</f>
        <v>2</v>
      </c>
      <c s="36" r="J14">
        <f>Feuil2!$Y$5*Feuil2!Y16</f>
        <v>1</v>
      </c>
      <c s="36" r="K14">
        <f>SUM(C14:J14)</f>
        <v>275</v>
      </c>
      <c s="42" r="L14"/>
    </row>
    <row r="15">
      <c s="7" r="A15"/>
      <c t="s" s="32" r="B15">
        <v>21</v>
      </c>
      <c s="36" r="C15">
        <f>MMULT(Feuil2!$C$5:$I$5,TRANSPOSE(Feuil2!C17:I17))</f>
        <v>90</v>
      </c>
      <c s="36" r="D15">
        <f>MMULT(Feuil2!$J$5:$N$5,TRANSPOSE(Feuil2!J17:N17))</f>
        <v>120</v>
      </c>
      <c s="36" r="E15">
        <f>((Feuil2!$O$5*Feuil2!O17)+(Feuil2!$P$5*Feuil2!P17))+(Feuil2!$R$5*Feuil2!R17)</f>
        <v>90</v>
      </c>
      <c s="36" r="F15">
        <f>Feuil2!$Q$5*Feuil2!Q17</f>
        <v>10</v>
      </c>
      <c s="36" r="G15">
        <f>((Feuil2!$S$5*Feuil2!S17)+(Feuil2!$V$5*Feuil2!V17))+(Feuil2!$W$5*Feuil2!W17)</f>
        <v>12</v>
      </c>
      <c s="36" r="H15">
        <f>(Feuil2!$T$5*Feuil2!T17)+(Feuil2!$U$5*Feuil2!U17)</f>
        <v>30</v>
      </c>
      <c s="36" r="I15">
        <f>Feuil2!$X$5*Feuil2!X17</f>
        <v>2</v>
      </c>
      <c s="36" r="J15">
        <f>Feuil2!$Y$5*Feuil2!Y17</f>
        <v>1</v>
      </c>
      <c s="36" r="K15">
        <f>SUM(C15:J15)</f>
        <v>355</v>
      </c>
      <c s="42" r="L15"/>
    </row>
    <row r="16">
      <c s="7" r="A16"/>
      <c t="s" s="32" r="B16">
        <v>22</v>
      </c>
      <c s="36" r="C16">
        <f>MMULT(Feuil2!$C$5:$I$5,TRANSPOSE(Feuil2!C18:I18))</f>
        <v>160</v>
      </c>
      <c s="36" r="D16">
        <f>MMULT(Feuil2!$J$5:$N$5,TRANSPOSE(Feuil2!J18:N18))</f>
        <v>150</v>
      </c>
      <c s="36" r="E16">
        <f>((Feuil2!$O$5*Feuil2!O18)+(Feuil2!$P$5*Feuil2!P18))+(Feuil2!$R$5*Feuil2!R18)</f>
        <v>90</v>
      </c>
      <c s="36" r="F16">
        <f>Feuil2!$Q$5*Feuil2!Q18</f>
        <v>10</v>
      </c>
      <c s="36" r="G16">
        <f>((Feuil2!$S$5*Feuil2!S18)+(Feuil2!$V$5*Feuil2!V18))+(Feuil2!$W$5*Feuil2!W18)</f>
        <v>12</v>
      </c>
      <c s="36" r="H16">
        <f>(Feuil2!$T$5*Feuil2!T18)+(Feuil2!$U$5*Feuil2!U18)</f>
        <v>30</v>
      </c>
      <c s="36" r="I16">
        <f>Feuil2!$X$5*Feuil2!X18</f>
        <v>2</v>
      </c>
      <c s="36" r="J16">
        <f>Feuil2!$Y$5*Feuil2!Y18</f>
        <v>1</v>
      </c>
      <c s="36" r="K16">
        <f>SUM(C16:J16)</f>
        <v>455</v>
      </c>
      <c s="42" r="L16"/>
    </row>
    <row customHeight="1" r="17" ht="17.25">
      <c s="2" r="B17"/>
      <c s="2" r="C17"/>
      <c s="2" r="D17"/>
      <c s="2" r="E17"/>
      <c s="2" r="F17"/>
      <c s="2" r="G17"/>
      <c s="2" r="H17"/>
      <c s="15" r="I17"/>
      <c s="15" r="J17"/>
      <c s="15" r="K17"/>
      <c s="40" r="L17"/>
      <c s="40" r="M17"/>
      <c s="40" r="N17"/>
      <c s="40" r="O17"/>
      <c s="40" r="P17"/>
    </row>
    <row customHeight="1" r="18" ht="14.25">
      <c s="40" r="B18"/>
      <c s="40" r="C18"/>
      <c s="40" r="D18"/>
      <c s="40" r="E18"/>
      <c s="40" r="F18"/>
      <c s="7" r="H18"/>
      <c t="s" s="10" r="I18">
        <v>23</v>
      </c>
      <c s="15" r="J18"/>
      <c s="15" r="K18"/>
      <c s="15" r="L18"/>
      <c s="15" r="M18"/>
      <c s="15" r="N18"/>
      <c s="15" r="O18"/>
      <c s="15" r="P18"/>
    </row>
    <row customHeight="1" r="19" ht="45.0">
      <c s="7" r="A19"/>
      <c s="17" r="B19"/>
      <c t="s" s="34" r="C19">
        <v>24</v>
      </c>
      <c t="s" s="34" r="D19">
        <v>25</v>
      </c>
      <c t="s" s="34" r="E19">
        <v>26</v>
      </c>
      <c t="s" s="34" r="F19">
        <v>27</v>
      </c>
      <c s="42" r="G19"/>
      <c s="7" r="H19"/>
      <c s="33" r="I19"/>
      <c t="s" s="19" r="J19">
        <v>28</v>
      </c>
      <c t="s" s="19" r="K19">
        <v>29</v>
      </c>
      <c t="s" s="19" r="L19">
        <v>30</v>
      </c>
      <c t="s" s="19" r="M19">
        <v>31</v>
      </c>
      <c t="s" s="19" r="N19">
        <v>32</v>
      </c>
      <c t="s" s="19" r="O19">
        <v>33</v>
      </c>
      <c t="s" s="19" r="P19">
        <v>34</v>
      </c>
    </row>
    <row r="20">
      <c s="7" r="A20"/>
      <c t="s" s="37" r="B20">
        <v>35</v>
      </c>
      <c s="3" r="C20"/>
      <c s="15" r="D20"/>
      <c s="15" r="E20"/>
      <c s="15" r="F20"/>
      <c s="7" r="H20"/>
      <c t="s" s="52" r="I20">
        <v>35</v>
      </c>
      <c s="3" r="J20"/>
      <c s="15" r="K20"/>
      <c s="15" r="L20"/>
      <c s="15" r="M20"/>
      <c s="15" r="N20"/>
      <c s="15" r="O20"/>
      <c s="15" r="P20"/>
    </row>
    <row r="21">
      <c s="7" r="A21"/>
      <c t="s" s="39" r="B21">
        <v>36</v>
      </c>
      <c s="41" r="C21">
        <f>Feuil4!L54</f>
        <v>14.3068783068783</v>
      </c>
      <c s="51" r="D21"/>
      <c s="41" r="E21">
        <f>MMULT(Feuil2!$C$5:$Y$5,TRANSPOSE(Feuil2!C7:Y7))</f>
        <v>75</v>
      </c>
      <c s="41" r="F21">
        <f>SUM(C21:E21)</f>
        <v>89.3068783068783</v>
      </c>
      <c s="42" r="G21"/>
      <c s="7" r="H21"/>
      <c t="s" s="30" r="I21">
        <v>36</v>
      </c>
      <c s="5" r="J21">
        <v>1000</v>
      </c>
      <c s="5" r="K21">
        <v>9000</v>
      </c>
      <c s="5" r="L21">
        <v>10000</v>
      </c>
      <c s="5" r="M21">
        <v>9000</v>
      </c>
      <c s="5" r="N21">
        <v>2000</v>
      </c>
      <c s="6" r="O21">
        <v>120</v>
      </c>
      <c s="6" r="P21">
        <v>1080000</v>
      </c>
    </row>
    <row r="22">
      <c s="7" r="A22"/>
      <c t="s" s="39" r="B22">
        <v>37</v>
      </c>
      <c s="41" r="C22">
        <f>Feuil4!L55</f>
        <v>10.1587301587302</v>
      </c>
      <c s="51" r="D22"/>
      <c s="41" r="E22">
        <f>MMULT(Feuil2!$C$5:$Y$5,TRANSPOSE(Feuil2!C8:Y8))</f>
        <v>90</v>
      </c>
      <c s="41" r="F22">
        <f>SUM(C22:E22)</f>
        <v>100.15873015873</v>
      </c>
      <c s="42" r="G22"/>
      <c s="7" r="H22"/>
      <c t="s" s="30" r="I22">
        <v>37</v>
      </c>
      <c s="5" r="J22">
        <v>1500</v>
      </c>
      <c s="5" r="K22">
        <v>8000</v>
      </c>
      <c s="5" r="L22">
        <v>7000</v>
      </c>
      <c s="5" r="M22">
        <v>8000</v>
      </c>
      <c s="5" r="N22">
        <v>500</v>
      </c>
      <c s="6" r="O22">
        <v>140</v>
      </c>
      <c s="6" r="P22">
        <v>1120000</v>
      </c>
    </row>
    <row r="23">
      <c s="7" r="A23"/>
      <c t="s" s="39" r="B23">
        <v>38</v>
      </c>
      <c s="41" r="C23">
        <f>Feuil4!L56</f>
        <v>9.14285714285714</v>
      </c>
      <c s="51" r="D23"/>
      <c s="41" r="E23">
        <f>MMULT(Feuil2!$C$5:$Y$5,TRANSPOSE(Feuil2!C9:Y9))</f>
        <v>120</v>
      </c>
      <c s="41" r="F23">
        <f>SUM(C23:E23)</f>
        <v>129.142857142857</v>
      </c>
      <c s="42" r="G23"/>
      <c s="7" r="H23"/>
      <c t="s" s="30" r="I23">
        <v>38</v>
      </c>
      <c s="5" r="J23">
        <v>500</v>
      </c>
      <c s="5" r="K23">
        <v>10000</v>
      </c>
      <c s="5" r="L23">
        <v>12000</v>
      </c>
      <c s="5" r="M23">
        <v>10000</v>
      </c>
      <c s="5" r="N23">
        <v>2500</v>
      </c>
      <c s="6" r="O23">
        <v>180</v>
      </c>
      <c s="6" r="P23">
        <v>1800000</v>
      </c>
    </row>
    <row r="24">
      <c s="7" r="A24"/>
      <c t="s" s="37" r="B24">
        <v>14</v>
      </c>
      <c s="3" r="C24"/>
      <c s="15" r="D24"/>
      <c s="15" r="E24"/>
      <c s="15" r="F24"/>
      <c s="7" r="H24"/>
      <c t="s" s="52" r="I24">
        <v>14</v>
      </c>
      <c s="3" r="J24"/>
      <c s="15" r="K24"/>
      <c s="15" r="L24"/>
      <c s="15" r="M24"/>
      <c s="15" r="N24"/>
      <c s="15" r="O24"/>
      <c s="15" r="P24"/>
    </row>
    <row r="25">
      <c s="7" r="A25"/>
      <c t="s" s="39" r="B25">
        <v>39</v>
      </c>
      <c s="41" r="C25">
        <f>Feuil4!L58</f>
        <v>10.1587301587302</v>
      </c>
      <c s="51" r="D25"/>
      <c s="41" r="E25">
        <f>MMULT(Feuil2!$C$5:$Y$5,TRANSPOSE(Feuil2!C11:Y11))</f>
        <v>115</v>
      </c>
      <c s="41" r="F25">
        <f>SUM(C25:E25)</f>
        <v>125.15873015873</v>
      </c>
      <c s="42" r="G25"/>
      <c s="7" r="H25"/>
      <c t="s" s="30" r="I25">
        <v>39</v>
      </c>
      <c s="5" r="J25">
        <v>1000</v>
      </c>
      <c s="5" r="K25">
        <v>22000</v>
      </c>
      <c s="5" r="L25">
        <v>20000</v>
      </c>
      <c s="5" r="M25">
        <v>21000</v>
      </c>
      <c s="5" r="N25">
        <v>0</v>
      </c>
      <c s="6" r="O25">
        <v>180</v>
      </c>
      <c s="6" r="P25">
        <v>3780000</v>
      </c>
    </row>
    <row r="26">
      <c s="7" r="A26"/>
      <c t="s" s="39" r="B26">
        <v>40</v>
      </c>
      <c s="41" r="C26">
        <f>Feuil4!L59</f>
        <v>9.14285714285714</v>
      </c>
      <c s="51" r="D26"/>
      <c s="41" r="E26">
        <f>MMULT(Feuil2!$C$5:$Y$5,TRANSPOSE(Feuil2!C12:Y12))</f>
        <v>135</v>
      </c>
      <c s="41" r="F26">
        <f>SUM(C26:E26)</f>
        <v>144.142857142857</v>
      </c>
      <c s="42" r="G26"/>
      <c s="7" r="H26"/>
      <c t="s" s="30" r="I26">
        <v>40</v>
      </c>
      <c s="5" r="J26">
        <v>500</v>
      </c>
      <c s="5" r="K26">
        <v>25500</v>
      </c>
      <c s="5" r="L26">
        <v>25000</v>
      </c>
      <c s="5" r="M26">
        <v>25500</v>
      </c>
      <c s="5" r="N26">
        <v>0</v>
      </c>
      <c s="6" r="O26">
        <v>200</v>
      </c>
      <c s="6" r="P26">
        <v>5100000</v>
      </c>
    </row>
    <row r="27">
      <c s="7" r="A27"/>
      <c t="s" s="39" r="B27">
        <v>41</v>
      </c>
      <c s="41" r="C27">
        <f>Feuil4!L60</f>
        <v>14.3068783068783</v>
      </c>
      <c s="51" r="D27"/>
      <c s="41" r="E27">
        <f>MMULT(Feuil2!$C$5:$Y$5,TRANSPOSE(Feuil2!C13:Y13))</f>
        <v>175</v>
      </c>
      <c s="41" r="F27">
        <f>SUM(C27:E27)</f>
        <v>189.306878306878</v>
      </c>
      <c s="42" r="G27"/>
      <c s="7" r="H27"/>
      <c t="s" s="30" r="I27">
        <v>41</v>
      </c>
      <c s="5" r="J27">
        <v>200</v>
      </c>
      <c s="5" r="K27">
        <v>28000</v>
      </c>
      <c s="5" r="L27">
        <v>30000</v>
      </c>
      <c s="5" r="M27">
        <v>28000</v>
      </c>
      <c s="5" r="N27">
        <v>2200</v>
      </c>
      <c s="6" r="O27">
        <v>250</v>
      </c>
      <c s="6" r="P27">
        <v>7000000</v>
      </c>
    </row>
    <row r="28">
      <c s="7" r="A28"/>
      <c t="s" s="37" r="B28">
        <v>18</v>
      </c>
      <c s="3" r="C28"/>
      <c s="15" r="D28"/>
      <c s="15" r="E28"/>
      <c s="15" r="F28"/>
      <c s="7" r="H28"/>
      <c t="s" s="52" r="I28">
        <v>18</v>
      </c>
      <c s="3" r="J28"/>
      <c s="15" r="K28"/>
      <c s="15" r="L28"/>
      <c s="15" r="M28"/>
      <c s="15" r="N28"/>
      <c s="15" r="O28"/>
      <c s="15" r="P28"/>
    </row>
    <row r="29">
      <c s="7" r="A29"/>
      <c t="s" s="39" r="B29">
        <v>42</v>
      </c>
      <c s="41" r="C29">
        <f>Feuil4!L62</f>
        <v>32.7830687830688</v>
      </c>
      <c s="51" r="D29"/>
      <c s="41" r="E29">
        <f>MMULT(Feuil2!$C$5:$Y$5,TRANSPOSE(Feuil2!C15:Y15))</f>
        <v>260</v>
      </c>
      <c s="41" r="F29">
        <f>SUM(C29:E29)</f>
        <v>292.783068783069</v>
      </c>
      <c s="42" r="G29"/>
      <c s="7" r="H29"/>
      <c t="s" s="30" r="I29">
        <v>42</v>
      </c>
      <c s="5" r="J29">
        <v>300</v>
      </c>
      <c s="5" r="K29">
        <v>5500</v>
      </c>
      <c s="5" r="L29">
        <v>5000</v>
      </c>
      <c s="5" r="M29">
        <v>5300</v>
      </c>
      <c s="5" r="N29">
        <v>0</v>
      </c>
      <c s="6" r="O29">
        <v>400</v>
      </c>
      <c s="6" r="P29">
        <v>2120000</v>
      </c>
    </row>
    <row r="30">
      <c s="7" r="A30"/>
      <c t="s" s="39" r="B30">
        <v>43</v>
      </c>
      <c s="41" r="C30">
        <f>Feuil4!L63</f>
        <v>25.1851851851852</v>
      </c>
      <c s="51" r="D30"/>
      <c s="41" r="E30">
        <f>MMULT(Feuil2!$C$5:$Y$5,TRANSPOSE(Feuil2!C16:Y16))</f>
        <v>275</v>
      </c>
      <c s="41" r="F30">
        <f>SUM(C30:E30)</f>
        <v>300.185185185185</v>
      </c>
      <c s="42" r="G30"/>
      <c s="7" r="H30"/>
      <c t="s" s="30" r="I30">
        <v>43</v>
      </c>
      <c s="5" r="J30">
        <v>600</v>
      </c>
      <c s="5" r="K30">
        <v>7000</v>
      </c>
      <c s="5" r="L30">
        <v>6000</v>
      </c>
      <c s="5" r="M30">
        <v>6600</v>
      </c>
      <c s="5" r="N30">
        <v>0</v>
      </c>
      <c s="6" r="O30">
        <v>420</v>
      </c>
      <c s="6" r="P30">
        <v>2772000</v>
      </c>
    </row>
    <row r="31">
      <c s="7" r="A31"/>
      <c t="s" s="39" r="B31">
        <v>42</v>
      </c>
      <c s="41" r="C31">
        <f>Feuil4!L64</f>
        <v>25.4391534391534</v>
      </c>
      <c s="51" r="D31"/>
      <c s="41" r="E31">
        <f>MMULT(Feuil2!$C$5:$Y$5,TRANSPOSE(Feuil2!C17:Y17))</f>
        <v>355</v>
      </c>
      <c s="41" r="F31">
        <f>SUM(C31:E31)</f>
        <v>380.439153439153</v>
      </c>
      <c s="42" r="G31"/>
      <c s="7" r="H31"/>
      <c t="s" s="30" r="I31">
        <v>44</v>
      </c>
      <c s="5" r="J31">
        <v>1000</v>
      </c>
      <c s="5" r="K31">
        <v>6000</v>
      </c>
      <c s="5" r="L31">
        <v>5000</v>
      </c>
      <c s="5" r="M31">
        <v>6000</v>
      </c>
      <c s="5" r="N31">
        <v>0</v>
      </c>
      <c s="6" r="O31">
        <v>500</v>
      </c>
      <c s="6" r="P31">
        <v>3000000</v>
      </c>
    </row>
    <row r="32">
      <c s="7" r="A32"/>
      <c t="s" s="39" r="B32">
        <v>42</v>
      </c>
      <c s="41" r="C32">
        <f>Feuil4!L65</f>
        <v>20.2116402116402</v>
      </c>
      <c s="51" r="D32"/>
      <c s="41" r="E32">
        <f>MMULT(Feuil2!$C$5:$Y$5,TRANSPOSE(Feuil2!C18:Y18))</f>
        <v>455</v>
      </c>
      <c s="41" r="F32">
        <f>SUM(C32:E32)</f>
        <v>475.21164021164</v>
      </c>
      <c s="42" r="G32"/>
      <c s="7" r="H32"/>
      <c t="s" s="30" r="I32">
        <v>45</v>
      </c>
      <c s="5" r="J32">
        <v>500</v>
      </c>
      <c s="5" r="K32">
        <v>4200</v>
      </c>
      <c s="5" r="L32">
        <v>4000</v>
      </c>
      <c s="5" r="M32">
        <v>4200</v>
      </c>
      <c s="5" r="N32">
        <v>300</v>
      </c>
      <c s="6" r="O32">
        <v>600</v>
      </c>
      <c s="6" r="P32">
        <v>2520000</v>
      </c>
    </row>
  </sheetData>
  <mergeCells count="10">
    <mergeCell ref="C4:K4"/>
    <mergeCell ref="C8:K8"/>
    <mergeCell ref="C12:K12"/>
    <mergeCell ref="I18:P18"/>
    <mergeCell ref="C20:F20"/>
    <mergeCell ref="J20:P20"/>
    <mergeCell ref="C24:F24"/>
    <mergeCell ref="J24:P24"/>
    <mergeCell ref="C28:F28"/>
    <mergeCell ref="J28:P28"/>
  </mergeCell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9.14" defaultRowHeight="15.0"/>
  <cols>
    <col min="2" customWidth="1" max="2" width="27.29"/>
    <col min="3" customWidth="1" max="3" width="11.71"/>
    <col min="4" customWidth="1" max="12" width="5.0"/>
    <col min="13" customWidth="1" max="14" width="6.29"/>
    <col min="15" customWidth="1" max="25" width="5.0"/>
  </cols>
  <sheetData>
    <row customHeight="1" r="1" ht="15.75">
      <c s="40" r="B1"/>
      <c s="40" r="C1"/>
      <c s="40" r="D1"/>
      <c s="40" r="E1"/>
      <c s="40" r="F1"/>
      <c s="40" r="G1"/>
      <c s="40" r="H1"/>
      <c s="40" r="I1"/>
      <c s="40" r="J1"/>
      <c s="40" r="K1"/>
      <c s="40" r="L1"/>
      <c s="40" r="M1"/>
      <c s="40" r="N1"/>
      <c s="40" r="O1"/>
      <c s="40" r="P1"/>
      <c s="40" r="Q1"/>
      <c s="40" r="R1"/>
      <c s="40" r="S1"/>
      <c s="40" r="T1"/>
      <c s="40" r="U1"/>
      <c s="40" r="V1"/>
      <c s="40" r="W1"/>
      <c s="40" r="X1"/>
      <c s="40" r="Y1"/>
    </row>
    <row r="2">
      <c s="7" r="A2"/>
      <c t="s" s="50" r="B2">
        <v>46</v>
      </c>
      <c s="15" r="C2"/>
      <c s="15" r="D2"/>
      <c s="15" r="E2"/>
      <c s="15" r="F2"/>
      <c s="15" r="G2"/>
      <c s="15" r="H2"/>
      <c s="15" r="I2"/>
      <c s="15" r="J2"/>
      <c s="15" r="K2"/>
      <c s="15" r="L2"/>
      <c s="15" r="M2"/>
      <c s="15" r="N2"/>
      <c s="15" r="O2"/>
      <c s="15" r="P2"/>
      <c s="15" r="Q2"/>
      <c s="15" r="R2"/>
      <c s="15" r="S2"/>
      <c s="15" r="T2"/>
      <c s="15" r="U2"/>
      <c s="15" r="V2"/>
      <c s="15" r="W2"/>
      <c s="15" r="X2"/>
      <c s="46" r="Y2"/>
    </row>
    <row customHeight="1" r="3" ht="80.25">
      <c s="7" r="A3"/>
      <c t="s" s="34" r="B3">
        <v>47</v>
      </c>
      <c t="s" s="4" r="C3">
        <v>48</v>
      </c>
      <c t="s" s="34" r="D3">
        <v>49</v>
      </c>
      <c s="15" r="E3"/>
      <c s="46" r="F3"/>
      <c t="s" s="4" r="G3">
        <v>50</v>
      </c>
      <c s="15" r="H3"/>
      <c s="46" r="I3"/>
      <c t="s" s="4" r="J3">
        <v>51</v>
      </c>
      <c s="15" r="K3"/>
      <c s="15" r="L3"/>
      <c s="15" r="M3"/>
      <c s="46" r="N3"/>
      <c t="s" s="4" r="O3">
        <v>52</v>
      </c>
      <c t="s" s="4" r="P3">
        <v>53</v>
      </c>
      <c t="s" s="4" r="Q3">
        <v>54</v>
      </c>
      <c t="s" s="4" r="R3">
        <v>55</v>
      </c>
      <c t="s" s="4" r="S3">
        <v>56</v>
      </c>
      <c t="s" s="4" r="T3">
        <v>57</v>
      </c>
      <c t="s" s="4" r="U3">
        <v>58</v>
      </c>
      <c t="s" s="4" r="V3">
        <v>59</v>
      </c>
      <c t="s" s="4" r="W3">
        <v>60</v>
      </c>
      <c t="s" s="4" r="X3">
        <v>61</v>
      </c>
      <c t="s" s="4" r="Y3">
        <v>62</v>
      </c>
    </row>
    <row r="4">
      <c s="7" r="A4"/>
      <c s="16" r="B4"/>
      <c s="5" r="C4"/>
      <c t="s" s="5" r="D4">
        <v>63</v>
      </c>
      <c t="s" s="5" r="E4">
        <v>64</v>
      </c>
      <c t="s" s="5" r="F4">
        <v>65</v>
      </c>
      <c t="s" s="5" r="G4">
        <v>66</v>
      </c>
      <c t="s" s="5" r="H4">
        <v>67</v>
      </c>
      <c t="s" s="5" r="I4">
        <v>68</v>
      </c>
      <c t="s" s="5" r="J4">
        <v>69</v>
      </c>
      <c t="s" s="5" r="K4">
        <v>70</v>
      </c>
      <c t="s" s="5" r="L4">
        <v>71</v>
      </c>
      <c t="s" s="5" r="M4">
        <v>72</v>
      </c>
      <c t="s" s="5" r="N4">
        <v>73</v>
      </c>
      <c s="5" r="O4"/>
      <c s="5" r="P4"/>
      <c s="5" r="Q4"/>
      <c s="5" r="R4"/>
      <c s="5" r="S4"/>
      <c s="5" r="T4"/>
      <c s="5" r="U4"/>
      <c s="5" r="V4"/>
      <c s="5" r="W4"/>
      <c s="5" r="X4"/>
      <c s="5" r="Y4"/>
    </row>
    <row r="5">
      <c s="7" r="A5"/>
      <c t="s" s="11" r="B5">
        <v>74</v>
      </c>
      <c s="45" r="C5">
        <v>10</v>
      </c>
      <c s="45" r="D5">
        <v>15</v>
      </c>
      <c s="45" r="E5">
        <v>30</v>
      </c>
      <c s="45" r="F5">
        <v>60</v>
      </c>
      <c s="45" r="G5">
        <v>20</v>
      </c>
      <c s="45" r="H5">
        <v>40</v>
      </c>
      <c s="45" r="I5">
        <v>80</v>
      </c>
      <c s="45" r="J5">
        <v>10</v>
      </c>
      <c s="45" r="K5">
        <v>30</v>
      </c>
      <c s="45" r="L5">
        <v>70</v>
      </c>
      <c s="45" r="M5">
        <v>120</v>
      </c>
      <c s="45" r="N5">
        <v>150</v>
      </c>
      <c s="45" r="O5">
        <v>70</v>
      </c>
      <c s="45" r="P5">
        <v>5</v>
      </c>
      <c s="45" r="Q5">
        <v>10</v>
      </c>
      <c s="45" r="R5">
        <v>15</v>
      </c>
      <c s="45" r="S5">
        <v>2</v>
      </c>
      <c s="45" r="T5">
        <v>15</v>
      </c>
      <c s="45" r="U5">
        <v>15</v>
      </c>
      <c s="45" r="V5">
        <v>4</v>
      </c>
      <c s="45" r="W5">
        <v>2</v>
      </c>
      <c s="45" r="X5">
        <v>2</v>
      </c>
      <c s="45" r="Y5">
        <v>1</v>
      </c>
    </row>
    <row r="6">
      <c s="7" r="A6"/>
      <c t="s" s="35" r="B6">
        <v>75</v>
      </c>
      <c s="3" r="C6"/>
      <c s="15" r="D6"/>
      <c s="15" r="E6"/>
      <c s="15" r="F6"/>
      <c s="15" r="G6"/>
      <c s="15" r="H6"/>
      <c s="15" r="I6"/>
      <c s="15" r="J6"/>
      <c s="15" r="K6"/>
      <c s="15" r="L6"/>
      <c s="15" r="M6"/>
      <c s="15" r="N6"/>
      <c s="15" r="O6"/>
      <c s="15" r="P6"/>
      <c s="15" r="Q6"/>
      <c s="15" r="R6"/>
      <c s="15" r="S6"/>
      <c s="15" r="T6"/>
      <c s="15" r="U6"/>
      <c s="15" r="V6"/>
      <c s="15" r="W6"/>
      <c s="15" r="X6"/>
      <c s="15" r="Y6"/>
    </row>
    <row r="7">
      <c s="7" r="A7"/>
      <c t="s" s="32" r="B7">
        <v>36</v>
      </c>
      <c s="5" r="C7">
        <v>1</v>
      </c>
      <c s="5" r="D7">
        <v>1</v>
      </c>
      <c s="5" r="E7">
        <v>0</v>
      </c>
      <c s="5" r="F7">
        <v>0</v>
      </c>
      <c s="5" r="G7">
        <v>1</v>
      </c>
      <c s="5" r="H7">
        <v>0</v>
      </c>
      <c s="5" r="I7">
        <v>0</v>
      </c>
      <c s="5" r="J7">
        <v>1</v>
      </c>
      <c s="5" r="K7">
        <v>0</v>
      </c>
      <c s="5" r="L7">
        <v>0</v>
      </c>
      <c s="5" r="M7">
        <v>0</v>
      </c>
      <c s="5" r="N7">
        <v>0</v>
      </c>
      <c s="5" r="O7">
        <v>0</v>
      </c>
      <c s="5" r="P7">
        <v>0</v>
      </c>
      <c s="5" r="Q7">
        <v>0</v>
      </c>
      <c s="5" r="R7">
        <v>1</v>
      </c>
      <c s="5" r="S7">
        <v>0</v>
      </c>
      <c s="5" r="T7">
        <v>0</v>
      </c>
      <c s="5" r="U7">
        <v>0</v>
      </c>
      <c s="5" r="V7">
        <v>1</v>
      </c>
      <c s="5" r="W7">
        <v>0</v>
      </c>
      <c s="5" r="X7">
        <v>0</v>
      </c>
      <c s="5" r="Y7">
        <v>1</v>
      </c>
    </row>
    <row r="8">
      <c s="7" r="A8"/>
      <c t="s" s="32" r="B8">
        <v>37</v>
      </c>
      <c s="5" r="C8">
        <v>1</v>
      </c>
      <c s="5" r="D8">
        <v>0</v>
      </c>
      <c s="5" r="E8">
        <v>1</v>
      </c>
      <c s="5" r="F8">
        <v>0</v>
      </c>
      <c s="5" r="G8">
        <v>1</v>
      </c>
      <c s="5" r="H8">
        <v>0</v>
      </c>
      <c s="5" r="I8">
        <v>0</v>
      </c>
      <c s="5" r="J8">
        <v>1</v>
      </c>
      <c s="5" r="K8">
        <v>0</v>
      </c>
      <c s="5" r="L8">
        <v>0</v>
      </c>
      <c s="5" r="M8">
        <v>0</v>
      </c>
      <c s="5" r="N8">
        <v>0</v>
      </c>
      <c s="5" r="O8">
        <v>0</v>
      </c>
      <c s="5" r="P8">
        <v>0</v>
      </c>
      <c s="5" r="Q8">
        <v>0</v>
      </c>
      <c s="5" r="R8">
        <v>1</v>
      </c>
      <c s="5" r="S8">
        <v>0</v>
      </c>
      <c s="5" r="T8">
        <v>0</v>
      </c>
      <c s="5" r="U8">
        <v>0</v>
      </c>
      <c s="5" r="V8">
        <v>1</v>
      </c>
      <c s="5" r="W8">
        <v>0</v>
      </c>
      <c s="5" r="X8">
        <v>0</v>
      </c>
      <c s="5" r="Y8">
        <v>1</v>
      </c>
    </row>
    <row r="9">
      <c s="7" r="A9"/>
      <c t="s" s="32" r="B9">
        <v>38</v>
      </c>
      <c s="5" r="C9">
        <v>1</v>
      </c>
      <c s="5" r="D9">
        <v>0</v>
      </c>
      <c s="5" r="E9">
        <v>0</v>
      </c>
      <c s="5" r="F9">
        <v>1</v>
      </c>
      <c s="5" r="G9">
        <v>1</v>
      </c>
      <c s="5" r="H9">
        <v>0</v>
      </c>
      <c s="5" r="I9">
        <v>0</v>
      </c>
      <c s="5" r="J9">
        <v>1</v>
      </c>
      <c s="5" r="K9">
        <v>0</v>
      </c>
      <c s="5" r="L9">
        <v>0</v>
      </c>
      <c s="5" r="M9">
        <v>0</v>
      </c>
      <c s="5" r="N9">
        <v>0</v>
      </c>
      <c s="5" r="O9">
        <v>0</v>
      </c>
      <c s="5" r="P9">
        <v>0</v>
      </c>
      <c s="5" r="Q9">
        <v>0</v>
      </c>
      <c s="5" r="R9">
        <v>1</v>
      </c>
      <c s="5" r="S9">
        <v>0</v>
      </c>
      <c s="5" r="T9">
        <v>0</v>
      </c>
      <c s="5" r="U9">
        <v>0</v>
      </c>
      <c s="5" r="V9">
        <v>1</v>
      </c>
      <c s="5" r="W9">
        <v>0</v>
      </c>
      <c s="5" r="X9">
        <v>0</v>
      </c>
      <c s="5" r="Y9">
        <v>1</v>
      </c>
    </row>
    <row r="10">
      <c s="7" r="A10"/>
      <c t="s" s="35" r="B10">
        <v>76</v>
      </c>
      <c s="3" r="C10"/>
      <c s="15" r="D10"/>
      <c s="15" r="E10"/>
      <c s="15" r="F10"/>
      <c s="15" r="G10"/>
      <c s="15" r="H10"/>
      <c s="15" r="I10"/>
      <c s="15" r="J10"/>
      <c s="15" r="K10"/>
      <c s="15" r="L10"/>
      <c s="15" r="M10"/>
      <c s="15" r="N10"/>
      <c s="15" r="O10"/>
      <c s="15" r="P10"/>
      <c s="15" r="Q10"/>
      <c s="15" r="R10"/>
      <c s="15" r="S10"/>
      <c s="15" r="T10"/>
      <c s="15" r="U10"/>
      <c s="15" r="V10"/>
      <c s="15" r="W10"/>
      <c s="15" r="X10"/>
      <c s="15" r="Y10"/>
    </row>
    <row r="11">
      <c s="7" r="A11"/>
      <c t="s" s="32" r="B11">
        <v>39</v>
      </c>
      <c s="5" r="C11">
        <v>1</v>
      </c>
      <c s="5" r="D11">
        <v>0</v>
      </c>
      <c s="5" r="E11">
        <v>1</v>
      </c>
      <c s="5" r="F11">
        <v>0</v>
      </c>
      <c s="5" r="G11">
        <v>1</v>
      </c>
      <c s="5" r="H11">
        <v>0</v>
      </c>
      <c s="5" r="I11">
        <v>0</v>
      </c>
      <c s="5" r="J11">
        <v>0</v>
      </c>
      <c s="5" r="K11">
        <v>1</v>
      </c>
      <c s="5" r="L11">
        <v>0</v>
      </c>
      <c s="5" r="M11">
        <v>0</v>
      </c>
      <c s="5" r="N11">
        <v>0</v>
      </c>
      <c s="5" r="O11">
        <v>0</v>
      </c>
      <c s="5" r="P11">
        <v>1</v>
      </c>
      <c s="5" r="Q11">
        <v>0</v>
      </c>
      <c s="5" r="R11">
        <v>1</v>
      </c>
      <c s="5" r="S11">
        <v>0</v>
      </c>
      <c s="5" r="T11">
        <v>0</v>
      </c>
      <c s="5" r="U11">
        <v>0</v>
      </c>
      <c s="5" r="V11">
        <v>1</v>
      </c>
      <c s="5" r="W11">
        <v>0</v>
      </c>
      <c s="5" r="X11">
        <v>0</v>
      </c>
      <c s="5" r="Y11">
        <v>1</v>
      </c>
    </row>
    <row r="12">
      <c s="7" r="A12"/>
      <c t="s" s="32" r="B12">
        <v>40</v>
      </c>
      <c s="5" r="C12">
        <v>1</v>
      </c>
      <c s="5" r="D12">
        <v>0</v>
      </c>
      <c s="5" r="E12">
        <v>1</v>
      </c>
      <c s="5" r="F12">
        <v>0</v>
      </c>
      <c s="5" r="G12">
        <v>0</v>
      </c>
      <c s="5" r="H12">
        <v>1</v>
      </c>
      <c s="5" r="I12">
        <v>0</v>
      </c>
      <c s="5" r="J12">
        <v>0</v>
      </c>
      <c s="5" r="K12">
        <v>1</v>
      </c>
      <c s="5" r="L12">
        <v>0</v>
      </c>
      <c s="5" r="M12">
        <v>0</v>
      </c>
      <c s="5" r="N12">
        <v>0</v>
      </c>
      <c s="5" r="O12">
        <v>0</v>
      </c>
      <c s="5" r="P12">
        <v>1</v>
      </c>
      <c s="5" r="Q12">
        <v>0</v>
      </c>
      <c s="5" r="R12">
        <v>1</v>
      </c>
      <c s="5" r="S12">
        <v>0</v>
      </c>
      <c s="5" r="T12">
        <v>0</v>
      </c>
      <c s="5" r="U12">
        <v>0</v>
      </c>
      <c s="5" r="V12">
        <v>1</v>
      </c>
      <c s="5" r="W12">
        <v>0</v>
      </c>
      <c s="5" r="X12">
        <v>0</v>
      </c>
      <c s="5" r="Y12">
        <v>1</v>
      </c>
    </row>
    <row r="13">
      <c s="7" r="A13"/>
      <c t="s" s="32" r="B13">
        <v>41</v>
      </c>
      <c s="5" r="C13">
        <v>1</v>
      </c>
      <c s="5" r="D13">
        <v>0</v>
      </c>
      <c s="5" r="E13">
        <v>1</v>
      </c>
      <c s="5" r="F13">
        <v>0</v>
      </c>
      <c s="5" r="G13">
        <v>0</v>
      </c>
      <c s="5" r="H13">
        <v>0</v>
      </c>
      <c s="5" r="I13">
        <v>1</v>
      </c>
      <c s="5" r="J13">
        <v>0</v>
      </c>
      <c s="5" r="K13">
        <v>1</v>
      </c>
      <c s="5" r="L13">
        <v>0</v>
      </c>
      <c s="5" r="M13">
        <v>0</v>
      </c>
      <c s="5" r="N13">
        <v>0</v>
      </c>
      <c s="5" r="O13">
        <v>0</v>
      </c>
      <c s="5" r="P13">
        <v>1</v>
      </c>
      <c s="5" r="Q13">
        <v>0</v>
      </c>
      <c s="5" r="R13">
        <v>1</v>
      </c>
      <c s="5" r="S13">
        <v>0</v>
      </c>
      <c s="5" r="T13">
        <v>0</v>
      </c>
      <c s="5" r="U13">
        <v>0</v>
      </c>
      <c s="5" r="V13">
        <v>1</v>
      </c>
      <c s="5" r="W13">
        <v>0</v>
      </c>
      <c s="5" r="X13">
        <v>0</v>
      </c>
      <c s="5" r="Y13">
        <v>1</v>
      </c>
    </row>
    <row r="14">
      <c s="7" r="A14"/>
      <c t="s" s="35" r="B14">
        <v>77</v>
      </c>
      <c s="3" r="C14"/>
      <c s="15" r="D14"/>
      <c s="15" r="E14"/>
      <c s="15" r="F14"/>
      <c s="15" r="G14"/>
      <c s="15" r="H14"/>
      <c s="15" r="I14"/>
      <c s="15" r="J14"/>
      <c s="15" r="K14"/>
      <c s="15" r="L14"/>
      <c s="15" r="M14"/>
      <c s="15" r="N14"/>
      <c s="15" r="O14"/>
      <c s="15" r="P14"/>
      <c s="15" r="Q14"/>
      <c s="15" r="R14"/>
      <c s="15" r="S14"/>
      <c s="15" r="T14"/>
      <c s="15" r="U14"/>
      <c s="15" r="V14"/>
      <c s="15" r="W14"/>
      <c s="15" r="X14"/>
      <c s="15" r="Y14"/>
    </row>
    <row r="15">
      <c s="7" r="A15"/>
      <c t="s" s="32" r="B15">
        <v>42</v>
      </c>
      <c s="5" r="C15">
        <v>1</v>
      </c>
      <c s="5" r="D15">
        <v>1</v>
      </c>
      <c s="5" r="E15">
        <v>0</v>
      </c>
      <c s="5" r="F15">
        <v>0</v>
      </c>
      <c s="5" r="G15">
        <v>1</v>
      </c>
      <c s="5" r="H15">
        <v>0</v>
      </c>
      <c s="5" r="I15">
        <v>0</v>
      </c>
      <c s="5" r="J15">
        <v>0</v>
      </c>
      <c s="5" r="K15">
        <v>0</v>
      </c>
      <c s="5" r="L15">
        <v>1</v>
      </c>
      <c s="5" r="M15">
        <v>0</v>
      </c>
      <c s="5" r="N15">
        <v>0</v>
      </c>
      <c s="5" r="O15">
        <v>1</v>
      </c>
      <c s="5" r="P15">
        <v>1</v>
      </c>
      <c s="5" r="Q15">
        <v>1</v>
      </c>
      <c s="5" r="R15">
        <v>1</v>
      </c>
      <c s="5" r="S15">
        <v>3</v>
      </c>
      <c s="5" r="T15">
        <v>1</v>
      </c>
      <c s="5" r="U15">
        <v>1</v>
      </c>
      <c s="5" r="V15">
        <v>1</v>
      </c>
      <c s="5" r="W15">
        <v>1</v>
      </c>
      <c s="5" r="X15">
        <v>1</v>
      </c>
      <c s="5" r="Y15">
        <v>1</v>
      </c>
    </row>
    <row r="16">
      <c s="7" r="A16"/>
      <c t="s" s="32" r="B16">
        <v>43</v>
      </c>
      <c s="5" r="C16">
        <v>1</v>
      </c>
      <c s="5" r="D16">
        <v>0</v>
      </c>
      <c s="5" r="E16">
        <v>1</v>
      </c>
      <c s="5" r="F16">
        <v>0</v>
      </c>
      <c s="5" r="G16">
        <v>1</v>
      </c>
      <c s="5" r="H16">
        <v>0</v>
      </c>
      <c s="5" r="I16">
        <v>0</v>
      </c>
      <c s="5" r="J16">
        <v>0</v>
      </c>
      <c s="5" r="K16">
        <v>0</v>
      </c>
      <c s="5" r="L16">
        <v>1</v>
      </c>
      <c s="5" r="M16">
        <v>0</v>
      </c>
      <c s="5" r="N16">
        <v>0</v>
      </c>
      <c s="5" r="O16">
        <v>1</v>
      </c>
      <c s="5" r="P16">
        <v>1</v>
      </c>
      <c s="5" r="Q16">
        <v>1</v>
      </c>
      <c s="5" r="R16">
        <v>1</v>
      </c>
      <c s="5" r="S16">
        <v>3</v>
      </c>
      <c s="5" r="T16">
        <v>1</v>
      </c>
      <c s="5" r="U16">
        <v>1</v>
      </c>
      <c s="5" r="V16">
        <v>1</v>
      </c>
      <c s="5" r="W16">
        <v>1</v>
      </c>
      <c s="5" r="X16">
        <v>1</v>
      </c>
      <c s="5" r="Y16">
        <v>1</v>
      </c>
    </row>
    <row r="17">
      <c s="7" r="A17"/>
      <c t="s" s="32" r="B17">
        <v>44</v>
      </c>
      <c s="5" r="C17">
        <v>2</v>
      </c>
      <c s="5" r="D17">
        <v>0</v>
      </c>
      <c s="5" r="E17">
        <v>1</v>
      </c>
      <c s="5" r="F17">
        <v>0</v>
      </c>
      <c s="5" r="G17">
        <v>0</v>
      </c>
      <c s="5" r="H17">
        <v>1</v>
      </c>
      <c s="5" r="I17">
        <v>0</v>
      </c>
      <c s="5" r="J17">
        <v>0</v>
      </c>
      <c s="5" r="K17">
        <v>0</v>
      </c>
      <c s="5" r="L17">
        <v>0</v>
      </c>
      <c s="5" r="M17">
        <v>1</v>
      </c>
      <c s="5" r="N17">
        <v>0</v>
      </c>
      <c s="5" r="O17">
        <v>1</v>
      </c>
      <c s="5" r="P17">
        <v>1</v>
      </c>
      <c s="5" r="Q17">
        <v>1</v>
      </c>
      <c s="5" r="R17">
        <v>1</v>
      </c>
      <c s="5" r="S17">
        <v>3</v>
      </c>
      <c s="5" r="T17">
        <v>1</v>
      </c>
      <c s="5" r="U17">
        <v>1</v>
      </c>
      <c s="5" r="V17">
        <v>1</v>
      </c>
      <c s="5" r="W17">
        <v>1</v>
      </c>
      <c s="5" r="X17">
        <v>1</v>
      </c>
      <c s="5" r="Y17">
        <v>1</v>
      </c>
    </row>
    <row r="18">
      <c s="7" r="A18"/>
      <c t="s" s="32" r="B18">
        <v>45</v>
      </c>
      <c s="5" r="C18">
        <v>2</v>
      </c>
      <c s="5" r="D18">
        <v>0</v>
      </c>
      <c s="5" r="E18">
        <v>0</v>
      </c>
      <c s="5" r="F18">
        <v>1</v>
      </c>
      <c s="5" r="G18">
        <v>0</v>
      </c>
      <c s="5" r="H18">
        <v>0</v>
      </c>
      <c s="5" r="I18">
        <v>1</v>
      </c>
      <c s="5" r="J18">
        <v>0</v>
      </c>
      <c s="5" r="K18">
        <v>0</v>
      </c>
      <c s="5" r="L18">
        <v>0</v>
      </c>
      <c s="5" r="M18">
        <v>0</v>
      </c>
      <c s="5" r="N18">
        <v>1</v>
      </c>
      <c s="5" r="O18">
        <v>1</v>
      </c>
      <c s="5" r="P18">
        <v>1</v>
      </c>
      <c s="5" r="Q18">
        <v>1</v>
      </c>
      <c s="5" r="R18">
        <v>1</v>
      </c>
      <c s="5" r="S18">
        <v>3</v>
      </c>
      <c s="5" r="T18">
        <v>1</v>
      </c>
      <c s="5" r="U18">
        <v>1</v>
      </c>
      <c s="5" r="V18">
        <v>1</v>
      </c>
      <c s="5" r="W18">
        <v>1</v>
      </c>
      <c s="5" r="X18">
        <v>1</v>
      </c>
      <c s="5" r="Y18">
        <v>1</v>
      </c>
    </row>
    <row customHeight="1" r="19" ht="63.0">
      <c s="7" r="A19"/>
      <c t="s" s="37" r="B19">
        <v>78</v>
      </c>
      <c t="s" s="47" r="C19">
        <v>1</v>
      </c>
      <c t="s" s="47" r="D19">
        <v>1</v>
      </c>
      <c s="15" r="E19"/>
      <c s="46" r="F19"/>
      <c t="s" s="47" r="G19">
        <v>1</v>
      </c>
      <c s="15" r="H19"/>
      <c s="46" r="I19"/>
      <c t="s" s="47" r="J19">
        <v>2</v>
      </c>
      <c s="15" r="K19"/>
      <c s="15" r="L19"/>
      <c s="15" r="M19"/>
      <c s="46" r="N19"/>
      <c t="s" s="47" r="O19">
        <v>3</v>
      </c>
      <c t="s" s="47" r="P19">
        <v>3</v>
      </c>
      <c t="s" s="47" r="Q19">
        <v>4</v>
      </c>
      <c t="s" s="47" r="R19">
        <v>3</v>
      </c>
      <c t="s" s="47" r="S19">
        <v>5</v>
      </c>
      <c t="s" s="47" r="T19">
        <v>6</v>
      </c>
      <c t="s" s="47" r="U19">
        <v>6</v>
      </c>
      <c t="s" s="47" r="V19">
        <v>5</v>
      </c>
      <c t="s" s="47" r="W19">
        <v>5</v>
      </c>
      <c t="s" s="47" r="X19">
        <v>7</v>
      </c>
      <c t="s" s="47" r="Y19">
        <v>8</v>
      </c>
    </row>
    <row r="20">
      <c s="2" r="B20"/>
      <c s="2" r="C20"/>
      <c s="2" r="D20"/>
      <c s="2" r="E20"/>
      <c s="2" r="F20"/>
      <c s="2" r="G20"/>
      <c s="2" r="H20"/>
      <c s="2" r="I20"/>
      <c s="2" r="J20"/>
      <c s="2" r="K20"/>
      <c s="2" r="L20"/>
      <c s="2" r="M20"/>
      <c s="2" r="N20"/>
      <c s="2" r="O20"/>
      <c s="2" r="P20"/>
      <c s="2" r="Q20"/>
      <c s="2" r="R20"/>
      <c s="2" r="S20"/>
      <c s="2" r="T20"/>
      <c s="2" r="U20"/>
      <c s="2" r="V20"/>
      <c s="2" r="W20"/>
      <c s="2" r="X20"/>
      <c s="2" r="Y20"/>
    </row>
  </sheetData>
  <mergeCells count="10">
    <mergeCell ref="B2:Y2"/>
    <mergeCell ref="D3:F3"/>
    <mergeCell ref="G3:I3"/>
    <mergeCell ref="J3:N3"/>
    <mergeCell ref="C6:Y6"/>
    <mergeCell ref="C10:Y10"/>
    <mergeCell ref="C14:Y14"/>
    <mergeCell ref="D19:F19"/>
    <mergeCell ref="G19:I19"/>
    <mergeCell ref="J19:N19"/>
  </mergeCell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9.14" defaultRowHeight="15.0"/>
  <cols>
    <col min="2" customWidth="1" max="2" width="45.71"/>
    <col min="3" customWidth="1" max="4" width="12.29"/>
    <col min="5" customWidth="1" max="12" width="13.57"/>
    <col min="13" customWidth="1" max="13" width="16.29"/>
  </cols>
  <sheetData>
    <row r="1">
      <c s="40" r="B1"/>
      <c s="40" r="C1"/>
      <c s="40" r="D1"/>
      <c s="40" r="E1"/>
      <c s="40" r="F1"/>
      <c s="40" r="G1"/>
      <c s="40" r="H1"/>
      <c s="40" r="I1"/>
      <c s="40" r="J1"/>
      <c s="40" r="K1"/>
      <c s="40" r="L1"/>
      <c s="40" r="M1"/>
    </row>
    <row r="2">
      <c s="7" r="A2"/>
      <c t="s" s="8" r="B2">
        <v>79</v>
      </c>
      <c s="15" r="C2"/>
      <c s="15" r="D2"/>
      <c s="15" r="E2"/>
      <c s="15" r="F2"/>
      <c s="15" r="G2"/>
      <c s="15" r="H2"/>
      <c s="15" r="I2"/>
      <c s="15" r="J2"/>
      <c s="15" r="K2"/>
      <c s="15" r="L2"/>
      <c s="15" r="M2"/>
    </row>
    <row r="3">
      <c s="7" r="A3"/>
      <c s="28" r="B3"/>
      <c t="s" s="50" r="C3">
        <v>80</v>
      </c>
      <c t="s" s="50" r="D3">
        <v>81</v>
      </c>
      <c t="s" s="50" r="E3">
        <v>82</v>
      </c>
      <c t="s" s="50" r="F3">
        <v>83</v>
      </c>
      <c t="s" s="50" r="G3">
        <v>84</v>
      </c>
      <c t="s" s="50" r="H3">
        <v>85</v>
      </c>
      <c t="s" s="50" r="I3">
        <v>86</v>
      </c>
      <c t="s" s="50" r="J3">
        <v>87</v>
      </c>
      <c t="s" s="50" r="K3">
        <v>88</v>
      </c>
      <c t="s" s="50" r="L3">
        <v>89</v>
      </c>
      <c t="s" s="50" r="M3">
        <v>90</v>
      </c>
    </row>
    <row r="4">
      <c s="7" r="A4"/>
      <c t="s" s="9" r="B4">
        <v>91</v>
      </c>
      <c s="21" r="C4"/>
      <c s="15" r="D4"/>
      <c s="15" r="E4"/>
      <c s="15" r="F4"/>
      <c s="15" r="G4"/>
      <c s="15" r="H4"/>
      <c s="15" r="I4"/>
      <c s="15" r="J4"/>
      <c s="15" r="K4"/>
      <c s="15" r="L4"/>
      <c s="15" r="M4"/>
    </row>
    <row r="5">
      <c s="7" r="A5"/>
      <c t="s" s="38" r="B5">
        <v>31</v>
      </c>
      <c s="13" r="C5">
        <f>Feuil1!M21</f>
        <v>9000</v>
      </c>
      <c s="13" r="D5">
        <f>Feuil1!M22</f>
        <v>8000</v>
      </c>
      <c s="13" r="E5">
        <f>Feuil1!M23</f>
        <v>10000</v>
      </c>
      <c s="13" r="F5">
        <f>Feuil1!M25</f>
        <v>21000</v>
      </c>
      <c s="13" r="G5">
        <f>Feuil1!M26</f>
        <v>25500</v>
      </c>
      <c s="13" r="H5">
        <f>Feuil1!M27</f>
        <v>28000</v>
      </c>
      <c s="13" r="I5">
        <f>Feuil1!M29</f>
        <v>5300</v>
      </c>
      <c s="13" r="J5">
        <f>Feuil1!M30</f>
        <v>6600</v>
      </c>
      <c s="13" r="K5">
        <f>Feuil1!M31</f>
        <v>6000</v>
      </c>
      <c s="13" r="L5">
        <f>Feuil1!M32</f>
        <v>4200</v>
      </c>
      <c s="13" r="M5"/>
    </row>
    <row r="6">
      <c s="7" r="A6"/>
      <c t="s" s="38" r="B6">
        <v>92</v>
      </c>
      <c s="36" r="C6">
        <f>Feuil1!O21</f>
        <v>120</v>
      </c>
      <c s="36" r="D6">
        <f>Feuil1!O22</f>
        <v>140</v>
      </c>
      <c s="36" r="E6">
        <f>Feuil1!O23</f>
        <v>180</v>
      </c>
      <c s="36" r="F6">
        <f>Feuil1!O25</f>
        <v>180</v>
      </c>
      <c s="36" r="G6">
        <f>Feuil1!O26</f>
        <v>200</v>
      </c>
      <c s="36" r="H6">
        <f>Feuil1!O27</f>
        <v>250</v>
      </c>
      <c s="36" r="I6">
        <f>Feuil1!O29</f>
        <v>400</v>
      </c>
      <c s="36" r="J6">
        <f>Feuil1!O30</f>
        <v>420</v>
      </c>
      <c s="36" r="K6">
        <f>Feuil1!O31</f>
        <v>500</v>
      </c>
      <c s="36" r="L6">
        <f>Feuil1!O32</f>
        <v>600</v>
      </c>
      <c s="13" r="M6"/>
    </row>
    <row r="7">
      <c s="7" r="A7"/>
      <c t="s" s="27" r="B7">
        <v>93</v>
      </c>
      <c s="44" r="C7">
        <f>C5*C6</f>
        <v>1080000</v>
      </c>
      <c s="44" r="D7">
        <f>D5*D6</f>
        <v>1120000</v>
      </c>
      <c s="44" r="E7">
        <f>E5*E6</f>
        <v>1800000</v>
      </c>
      <c s="44" r="F7">
        <f>F5*F6</f>
        <v>3780000</v>
      </c>
      <c s="44" r="G7">
        <f>G5*G6</f>
        <v>5100000</v>
      </c>
      <c s="44" r="H7">
        <f>H5*H6</f>
        <v>7000000</v>
      </c>
      <c s="44" r="I7">
        <f>I5*I6</f>
        <v>2120000</v>
      </c>
      <c s="44" r="J7">
        <f>J5*J6</f>
        <v>2772000</v>
      </c>
      <c s="44" r="K7">
        <f>K5*K6</f>
        <v>3000000</v>
      </c>
      <c s="44" r="L7">
        <f>L5*L6</f>
        <v>2520000</v>
      </c>
      <c s="36" r="M7">
        <f>SUM(C7:L7)</f>
        <v>30292000</v>
      </c>
    </row>
    <row r="8">
      <c s="7" r="A8"/>
      <c s="27" r="B8"/>
      <c s="22" r="C8"/>
      <c s="15" r="D8"/>
      <c s="15" r="E8"/>
      <c s="15" r="F8"/>
      <c s="15" r="G8"/>
      <c s="15" r="H8"/>
      <c s="15" r="I8"/>
      <c s="15" r="J8"/>
      <c s="15" r="K8"/>
      <c s="15" r="L8"/>
      <c s="15" r="M8"/>
    </row>
    <row r="9">
      <c s="7" r="A9"/>
      <c t="s" s="27" r="B9">
        <v>94</v>
      </c>
      <c s="36" r="C9">
        <f>+Feuil1!J21*Feuil1!F21</f>
        <v>89306.8783068783</v>
      </c>
      <c s="36" r="D9">
        <f>Feuil1!J22*Feuil1!F22</f>
        <v>150238.095238095</v>
      </c>
      <c s="36" r="E9">
        <f>Feuil1!J23*Feuil1!F23</f>
        <v>64571.4285714286</v>
      </c>
      <c s="36" r="F9">
        <f>Feuil1!J25*Feuil1!F25</f>
        <v>125158.73015873</v>
      </c>
      <c s="36" r="G9">
        <f>Feuil1!J26*Feuil1!F26</f>
        <v>72071.4285714286</v>
      </c>
      <c s="36" r="H9">
        <f>Feuil1!J27*Feuil1!F27</f>
        <v>37861.3756613757</v>
      </c>
      <c s="36" r="I9">
        <f>Feuil1!J29*Feuil1!F29</f>
        <v>87834.9206349206</v>
      </c>
      <c s="36" r="J9">
        <f>Feuil1!J30*Feuil1!F30</f>
        <v>180111.111111111</v>
      </c>
      <c s="36" r="K9">
        <f>Feuil1!J31*Feuil1!F31</f>
        <v>380439.153439153</v>
      </c>
      <c s="36" r="L9">
        <f>Feuil1!J32*Feuil1!F32</f>
        <v>237605.82010582</v>
      </c>
      <c s="36" r="M9">
        <v>1484360.65</v>
      </c>
    </row>
    <row r="10">
      <c s="7" r="A10"/>
      <c t="s" s="27" r="B10">
        <v>95</v>
      </c>
      <c s="36" r="C10">
        <f>Feuil1!N21*Feuil1!F21</f>
        <v>178613.756613757</v>
      </c>
      <c s="36" r="D10">
        <f>Feuil1!N22*Feuil1!F22</f>
        <v>50079.3650793651</v>
      </c>
      <c s="36" r="E10">
        <f>Feuil1!N23*Feuil1!F23</f>
        <v>322857.142857143</v>
      </c>
      <c s="36" r="F10">
        <f>Feuil1!N25*Feuil1!F25</f>
        <v>0</v>
      </c>
      <c s="36" r="G10">
        <f>Feuil1!N26*Feuil1!F26</f>
        <v>0</v>
      </c>
      <c s="36" r="H10">
        <f>Feuil1!N27*Feuil1!F27</f>
        <v>416475.132275132</v>
      </c>
      <c s="36" r="I10">
        <f>Feuil1!N29*Feuil1!F29</f>
        <v>0</v>
      </c>
      <c s="36" r="J10">
        <f>Feuil1!N30*Feuil1!F30</f>
        <v>0</v>
      </c>
      <c s="36" r="K10">
        <f>Feuil1!N31*Feuil1!F31</f>
        <v>0</v>
      </c>
      <c s="36" r="L10">
        <f>Feuil1!N32*Feuil1!F32</f>
        <v>142563.492063492</v>
      </c>
      <c s="36" r="M10">
        <v>1162152.39</v>
      </c>
    </row>
    <row r="11">
      <c s="7" r="A11"/>
      <c t="s" s="27" r="B11">
        <v>96</v>
      </c>
      <c s="36" r="C11">
        <f>C10-C9</f>
        <v>89306.8783068783</v>
      </c>
      <c s="36" r="D11">
        <f>D10-D9</f>
        <v>-100158.73015873</v>
      </c>
      <c s="36" r="E11">
        <f>E10-E9</f>
        <v>258285.714285714</v>
      </c>
      <c s="36" r="F11">
        <f>F10-F9</f>
        <v>-125158.73015873</v>
      </c>
      <c s="36" r="G11">
        <f>G10-G9</f>
        <v>-72071.4285714286</v>
      </c>
      <c s="36" r="H11">
        <f>H10-H9</f>
        <v>378613.756613757</v>
      </c>
      <c s="36" r="I11">
        <f>I10-I9</f>
        <v>-87834.9206349206</v>
      </c>
      <c s="36" r="J11">
        <f>J10-J9</f>
        <v>-180111.111111111</v>
      </c>
      <c s="36" r="K11">
        <f>K10-K9</f>
        <v>-380439.153439153</v>
      </c>
      <c s="36" r="L11">
        <f>L10-L9</f>
        <v>-95042.328042328</v>
      </c>
      <c s="36" r="M11">
        <v>-322208.25</v>
      </c>
    </row>
    <row r="12">
      <c s="7" r="A12"/>
      <c t="s" s="38" r="B12">
        <v>97</v>
      </c>
      <c s="44" r="C12">
        <f>C7-C11</f>
        <v>990693.121693122</v>
      </c>
      <c s="44" r="D12">
        <f>D7-D11</f>
        <v>1220158.73015873</v>
      </c>
      <c s="44" r="E12">
        <f>E7-E11</f>
        <v>1541714.28571429</v>
      </c>
      <c s="44" r="F12">
        <f>F7-F11</f>
        <v>3905158.73015873</v>
      </c>
      <c s="44" r="G12">
        <f>G7-G11</f>
        <v>5172071.42857143</v>
      </c>
      <c s="44" r="H12">
        <f>H7-H11</f>
        <v>6621386.24338624</v>
      </c>
      <c s="44" r="I12">
        <f>I7-I11</f>
        <v>2207834.92063492</v>
      </c>
      <c s="44" r="J12">
        <f>J7-J11</f>
        <v>2952111.11111111</v>
      </c>
      <c s="44" r="K12">
        <f>K7-K11</f>
        <v>3380439.15343915</v>
      </c>
      <c s="44" r="L12">
        <f>L7-L11</f>
        <v>2615042.32804233</v>
      </c>
      <c s="36" r="M12">
        <v>29969791.75</v>
      </c>
    </row>
    <row r="13">
      <c s="7" r="A13"/>
      <c s="38" r="B13"/>
      <c s="12" r="C13"/>
      <c s="15" r="D13"/>
      <c s="15" r="E13"/>
      <c s="15" r="F13"/>
      <c s="15" r="G13"/>
      <c s="15" r="H13"/>
      <c s="15" r="I13"/>
      <c s="15" r="J13"/>
      <c s="15" r="K13"/>
      <c s="15" r="L13"/>
      <c s="15" r="M13"/>
    </row>
    <row r="14">
      <c s="7" r="A14"/>
      <c t="s" s="9" r="B14">
        <v>98</v>
      </c>
      <c s="21" r="C14"/>
      <c s="15" r="D14"/>
      <c s="15" r="E14"/>
      <c s="15" r="F14"/>
      <c s="15" r="G14"/>
      <c s="15" r="H14"/>
      <c s="15" r="I14"/>
      <c s="15" r="J14"/>
      <c s="15" r="K14"/>
      <c s="15" r="L14"/>
      <c s="15" r="M14"/>
    </row>
    <row r="15">
      <c s="7" r="A15"/>
      <c t="s" s="38" r="B15">
        <v>30</v>
      </c>
      <c s="13" r="C15">
        <f ref="C15:E15" t="array">TRANSPOSE(Feuil1!L21:L23)</f>
        <v>10000</v>
      </c>
      <c s="13" r="D15">
        <v>7000</v>
      </c>
      <c s="13" r="E15">
        <v>12000</v>
      </c>
      <c s="13" r="F15">
        <f ref="F15:H15" t="array">TRANSPOSE(Feuil1!L25:L27)</f>
        <v>20000</v>
      </c>
      <c s="13" r="G15">
        <v>25000</v>
      </c>
      <c s="13" r="H15">
        <v>30000</v>
      </c>
      <c s="13" r="I15">
        <f ref="I15:L15" t="array">TRANSPOSE(Feuil1!L29:L32)</f>
        <v>5000</v>
      </c>
      <c s="13" r="J15">
        <v>6000</v>
      </c>
      <c s="13" r="K15">
        <v>5000</v>
      </c>
      <c s="13" r="L15">
        <v>4000</v>
      </c>
      <c s="36" r="M15"/>
    </row>
    <row r="16">
      <c s="7" r="A16"/>
      <c t="s" s="27" r="B16">
        <v>99</v>
      </c>
      <c s="36" r="C16">
        <f>Feuil1!L21*Feuil1!E21</f>
        <v>750000</v>
      </c>
      <c s="36" r="D16">
        <f>Feuil1!L22*Feuil1!E22</f>
        <v>630000</v>
      </c>
      <c s="36" r="E16">
        <f>Feuil1!L23*Feuil1!E23</f>
        <v>1440000</v>
      </c>
      <c s="36" r="F16">
        <f>Feuil1!L25*Feuil1!E25</f>
        <v>2300000</v>
      </c>
      <c s="36" r="G16">
        <f>Feuil1!L26*Feuil1!E26</f>
        <v>3375000</v>
      </c>
      <c s="36" r="H16">
        <f>Feuil1!L27*Feuil1!E27</f>
        <v>5250000</v>
      </c>
      <c s="36" r="I16">
        <f>Feuil1!L29*Feuil1!E29</f>
        <v>1300000</v>
      </c>
      <c s="36" r="J16">
        <f>Feuil1!L30*Feuil1!E30</f>
        <v>1650000</v>
      </c>
      <c s="36" r="K16">
        <f>Feuil1!L31*Feuil1!E31</f>
        <v>1775000</v>
      </c>
      <c s="36" r="L16">
        <f>Feuil1!L32*Feuil1!E32</f>
        <v>1820000</v>
      </c>
      <c s="36" r="M16">
        <f>SUM(C16:L16)</f>
        <v>20290000</v>
      </c>
    </row>
    <row r="17">
      <c s="7" r="A17"/>
      <c t="s" s="27" r="B17">
        <v>100</v>
      </c>
      <c s="36" r="C17">
        <f>C15*Feuil4!K54</f>
        <v>95379.188712522</v>
      </c>
      <c s="36" r="D17">
        <f>D15*Feuil4!K55</f>
        <v>47407.4074074074</v>
      </c>
      <c s="36" r="E17">
        <f>E15*Feuil4!K56</f>
        <v>73142.8571428572</v>
      </c>
      <c s="36" r="F17">
        <f>F15*Feuil4!K58</f>
        <v>135449.735449735</v>
      </c>
      <c s="36" r="G17">
        <f>G15*Feuil4!K59</f>
        <v>152380.952380952</v>
      </c>
      <c s="36" r="H17">
        <f>H15*Feuil4!K60</f>
        <v>286137.566137566</v>
      </c>
      <c s="36" r="I17">
        <f>I15*Feuil4!K62</f>
        <v>109276.895943563</v>
      </c>
      <c s="36" r="J17">
        <f>J15*Feuil4!K63</f>
        <v>100740.740740741</v>
      </c>
      <c s="36" r="K17">
        <f>K15*Feuil4!K64</f>
        <v>84797.1781305115</v>
      </c>
      <c s="36" r="L17">
        <f>L15*Feuil4!K65</f>
        <v>53897.7072310406</v>
      </c>
      <c s="36" r="M17">
        <f>SUM(C17:L17)</f>
        <v>1138610.2292769</v>
      </c>
    </row>
    <row r="18">
      <c s="7" r="A18"/>
      <c t="s" s="27" r="B18">
        <v>101</v>
      </c>
      <c s="36" r="C18">
        <f>C17*0.5</f>
        <v>47689.594356261</v>
      </c>
      <c s="36" r="D18">
        <f>D17*0.5</f>
        <v>23703.7037037037</v>
      </c>
      <c s="36" r="E18">
        <f>E17*0.5</f>
        <v>36571.4285714286</v>
      </c>
      <c s="36" r="F18">
        <f>F17*0.5</f>
        <v>67724.8677248677</v>
      </c>
      <c s="36" r="G18">
        <f>G17*0.5</f>
        <v>76190.4761904762</v>
      </c>
      <c s="36" r="H18">
        <f>H17*0.5</f>
        <v>143068.783068783</v>
      </c>
      <c s="36" r="I18">
        <f>I17*0.5</f>
        <v>54638.4479717813</v>
      </c>
      <c s="36" r="J18">
        <f>J17*0.5</f>
        <v>50370.3703703704</v>
      </c>
      <c s="36" r="K18">
        <f>K17*0.5</f>
        <v>42398.5890652557</v>
      </c>
      <c s="36" r="L18">
        <f>L17*0.5</f>
        <v>26948.8536155203</v>
      </c>
      <c s="36" r="M18">
        <v>569305.11</v>
      </c>
    </row>
    <row r="19">
      <c s="7" r="A19"/>
      <c t="s" s="27" r="B19">
        <v>102</v>
      </c>
      <c s="13" r="C19"/>
      <c s="13" r="D19"/>
      <c s="13" r="E19"/>
      <c s="13" r="F19"/>
      <c s="13" r="G19"/>
      <c s="13" r="H19"/>
      <c s="13" r="I19"/>
      <c s="13" r="J19"/>
      <c s="13" r="K19"/>
      <c s="13" r="L19"/>
      <c s="36" r="M19">
        <v>929000</v>
      </c>
    </row>
    <row r="20">
      <c s="7" r="A20"/>
      <c t="s" s="38" r="B20">
        <v>103</v>
      </c>
      <c s="36" r="C20">
        <f>SUM(C16:C19)</f>
        <v>893068.783068783</v>
      </c>
      <c s="36" r="D20">
        <f>SUM(D16:D19)</f>
        <v>701111.111111111</v>
      </c>
      <c s="36" r="E20">
        <f>SUM(E16:E19)</f>
        <v>1549714.28571429</v>
      </c>
      <c s="36" r="F20">
        <f>SUM(F16:F19)</f>
        <v>2503174.6031746</v>
      </c>
      <c s="36" r="G20">
        <f>SUM(G16:G19)</f>
        <v>3603571.42857143</v>
      </c>
      <c s="36" r="H20">
        <f>SUM(H16:H19)</f>
        <v>5679206.34920635</v>
      </c>
      <c s="36" r="I20">
        <f>SUM(I16:I19)</f>
        <v>1463915.34391534</v>
      </c>
      <c s="36" r="J20">
        <f>SUM(J16:J19)</f>
        <v>1801111.11111111</v>
      </c>
      <c s="36" r="K20">
        <f>SUM(K16:K19)</f>
        <v>1902195.76719577</v>
      </c>
      <c s="36" r="L20">
        <f>SUM(L16:L19)</f>
        <v>1900846.56084656</v>
      </c>
      <c s="36" r="M20">
        <v>22926915.34</v>
      </c>
    </row>
    <row r="21">
      <c s="7" r="A21"/>
      <c s="38" r="B21"/>
      <c s="12" r="C21"/>
      <c s="15" r="D21"/>
      <c s="15" r="E21"/>
      <c s="15" r="F21"/>
      <c s="15" r="G21"/>
      <c s="15" r="H21"/>
      <c s="15" r="I21"/>
      <c s="15" r="J21"/>
      <c s="15" r="K21"/>
      <c s="15" r="L21"/>
      <c s="15" r="M21"/>
    </row>
    <row r="22">
      <c s="7" r="A22"/>
      <c t="s" s="38" r="B22">
        <v>104</v>
      </c>
      <c s="13" r="C22"/>
      <c s="13" r="D22"/>
      <c s="13" r="E22"/>
      <c s="13" r="F22"/>
      <c s="13" r="G22"/>
      <c s="13" r="H22"/>
      <c s="13" r="I22"/>
      <c s="13" r="J22"/>
      <c s="13" r="K22"/>
      <c s="13" r="L22"/>
      <c s="36" r="M22">
        <v>7042876.4</v>
      </c>
    </row>
    <row r="23">
      <c s="7" r="A23"/>
      <c t="s" s="27" r="B23">
        <v>105</v>
      </c>
      <c s="13" r="C23"/>
      <c s="13" r="D23"/>
      <c s="13" r="E23"/>
      <c s="13" r="F23"/>
      <c s="13" r="G23"/>
      <c s="13" r="H23"/>
      <c s="13" r="I23"/>
      <c s="13" r="J23"/>
      <c s="13" r="K23"/>
      <c s="13" r="L23"/>
      <c s="36" r="M23">
        <v>1</v>
      </c>
    </row>
    <row r="24">
      <c s="7" r="A24"/>
      <c t="s" s="9" r="B24">
        <v>106</v>
      </c>
      <c s="21" r="C24"/>
      <c s="15" r="D24"/>
      <c s="15" r="E24"/>
      <c s="15" r="F24"/>
      <c s="15" r="G24"/>
      <c s="15" r="H24"/>
      <c s="15" r="I24"/>
      <c s="15" r="J24"/>
      <c s="15" r="K24"/>
      <c s="15" r="L24"/>
      <c s="15" r="M24"/>
    </row>
    <row r="25">
      <c s="7" r="A25"/>
      <c t="s" s="27" r="B25">
        <v>107</v>
      </c>
      <c s="13" r="C25"/>
      <c s="13" r="D25"/>
      <c s="13" r="E25"/>
      <c s="13" r="F25"/>
      <c s="13" r="G25"/>
      <c s="13" r="H25"/>
      <c s="13" r="I25"/>
      <c s="13" r="J25"/>
      <c s="13" r="K25"/>
      <c s="13" r="L25"/>
      <c s="36" r="M25">
        <v>1240800</v>
      </c>
    </row>
    <row customHeight="1" r="26" ht="30.0">
      <c s="7" r="A26"/>
      <c t="s" s="27" r="B26">
        <v>108</v>
      </c>
      <c s="13" r="C26"/>
      <c s="13" r="D26"/>
      <c s="13" r="E26"/>
      <c s="13" r="F26"/>
      <c s="13" r="G26"/>
      <c s="13" r="H26"/>
      <c s="13" r="I26"/>
      <c s="13" r="J26"/>
      <c s="13" r="K26"/>
      <c s="13" r="L26"/>
      <c s="36" r="M26">
        <v>101189.77</v>
      </c>
    </row>
    <row customHeight="1" r="27" ht="30.0">
      <c s="7" r="A27"/>
      <c t="s" s="27" r="B27">
        <v>109</v>
      </c>
      <c s="13" r="C27"/>
      <c s="13" r="D27"/>
      <c s="13" r="E27"/>
      <c s="13" r="F27"/>
      <c s="13" r="G27"/>
      <c s="13" r="H27"/>
      <c s="13" r="I27"/>
      <c s="13" r="J27"/>
      <c s="13" r="K27"/>
      <c s="13" r="L27"/>
      <c s="36" r="M27">
        <v>51094.89</v>
      </c>
    </row>
    <row r="28">
      <c s="7" r="A28"/>
      <c t="s" s="27" r="B28">
        <v>110</v>
      </c>
      <c s="13" r="C28"/>
      <c s="13" r="D28"/>
      <c s="13" r="E28"/>
      <c s="13" r="F28"/>
      <c s="13" r="G28"/>
      <c s="13" r="H28"/>
      <c s="13" r="I28"/>
      <c s="13" r="J28"/>
      <c s="13" r="K28"/>
      <c s="13" r="L28"/>
      <c s="36" r="M28">
        <v>5000000</v>
      </c>
    </row>
    <row r="29">
      <c s="7" r="A29"/>
      <c t="s" s="48" r="B29">
        <v>111</v>
      </c>
      <c s="13" r="C29"/>
      <c s="13" r="D29"/>
      <c s="13" r="E29"/>
      <c s="13" r="F29"/>
      <c s="13" r="G29"/>
      <c s="13" r="H29"/>
      <c s="13" r="I29"/>
      <c s="13" r="J29"/>
      <c s="13" r="K29"/>
      <c s="13" r="L29"/>
      <c s="36" r="M29">
        <v>5134284.66</v>
      </c>
    </row>
    <row r="30">
      <c s="7" r="A30"/>
      <c t="s" s="48" r="B30">
        <v>112</v>
      </c>
      <c s="13" r="C30"/>
      <c s="13" r="D30"/>
      <c s="13" r="E30"/>
      <c s="13" r="F30"/>
      <c s="13" r="G30"/>
      <c s="13" r="H30"/>
      <c s="13" r="I30"/>
      <c s="13" r="J30"/>
      <c s="13" r="K30"/>
      <c s="13" r="L30"/>
      <c s="36" r="M30">
        <v>1889591.75</v>
      </c>
    </row>
  </sheetData>
  <mergeCells count="7">
    <mergeCell ref="B2:M2"/>
    <mergeCell ref="C4:M4"/>
    <mergeCell ref="C8:M8"/>
    <mergeCell ref="C13:M13"/>
    <mergeCell ref="C14:M14"/>
    <mergeCell ref="C21:M21"/>
    <mergeCell ref="C24:M24"/>
  </mergeCell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9.14" defaultRowHeight="15.0"/>
  <cols>
    <col min="2" customWidth="1" max="2" width="27.57"/>
    <col min="3" customWidth="1" max="11" width="14.0"/>
  </cols>
  <sheetData>
    <row r="2">
      <c s="40" r="B2"/>
      <c s="40" r="C2"/>
      <c s="40" r="D2"/>
      <c s="40" r="E2"/>
      <c s="40" r="F2"/>
      <c s="40" r="G2"/>
      <c s="40" r="H2"/>
      <c s="40" r="I2"/>
      <c s="40" r="J2"/>
    </row>
    <row customHeight="1" r="3" ht="60.0">
      <c s="7" r="A3"/>
      <c s="14" r="B3"/>
      <c t="s" s="34" r="C3">
        <v>113</v>
      </c>
      <c t="s" s="34" r="D3">
        <v>114</v>
      </c>
      <c t="s" s="34" r="E3">
        <v>115</v>
      </c>
      <c t="s" s="34" r="F3">
        <v>116</v>
      </c>
      <c t="s" s="34" r="G3">
        <v>117</v>
      </c>
      <c t="s" s="34" r="H3">
        <v>118</v>
      </c>
      <c t="s" s="34" r="I3">
        <v>119</v>
      </c>
      <c t="s" s="34" r="J3">
        <v>120</v>
      </c>
      <c s="42" r="K3"/>
    </row>
    <row r="4">
      <c s="7" r="A4"/>
      <c t="s" s="35" r="B4">
        <v>75</v>
      </c>
      <c s="21" r="C4"/>
      <c s="15" r="D4"/>
      <c s="15" r="E4"/>
      <c s="15" r="F4"/>
      <c s="15" r="G4"/>
      <c s="15" r="H4"/>
      <c s="15" r="I4"/>
      <c s="15" r="J4"/>
    </row>
    <row r="5">
      <c s="7" r="A5"/>
      <c t="s" s="32" r="B5">
        <v>36</v>
      </c>
      <c s="5" r="C5">
        <v>10</v>
      </c>
      <c s="5" r="D5">
        <v>0</v>
      </c>
      <c s="13" r="E5">
        <v>5</v>
      </c>
      <c s="5" r="F5">
        <v>0</v>
      </c>
      <c s="13" r="G5">
        <v>10</v>
      </c>
      <c s="13" r="H5">
        <v>0</v>
      </c>
      <c s="13" r="I5">
        <v>4</v>
      </c>
      <c s="5" r="J5">
        <v>5</v>
      </c>
      <c s="42" r="K5"/>
    </row>
    <row r="6">
      <c s="7" r="A6"/>
      <c t="s" s="32" r="B6">
        <v>37</v>
      </c>
      <c s="13" r="C6">
        <v>5</v>
      </c>
      <c s="13" r="D6">
        <v>5</v>
      </c>
      <c s="13" r="E6">
        <v>5</v>
      </c>
      <c s="13" r="F6">
        <v>5</v>
      </c>
      <c s="13" r="G6">
        <v>0</v>
      </c>
      <c s="13" r="H6">
        <v>5</v>
      </c>
      <c s="13" r="I6">
        <v>0</v>
      </c>
      <c s="13" r="J6">
        <v>0</v>
      </c>
      <c s="42" r="K6"/>
    </row>
    <row r="7">
      <c s="7" r="A7"/>
      <c t="s" s="32" r="B7">
        <v>38</v>
      </c>
      <c s="13" r="C7">
        <v>5</v>
      </c>
      <c s="13" r="D7">
        <v>0</v>
      </c>
      <c s="13" r="E7">
        <v>0</v>
      </c>
      <c s="13" r="F7">
        <v>0</v>
      </c>
      <c s="13" r="G7">
        <v>0</v>
      </c>
      <c s="13" r="H7">
        <v>10</v>
      </c>
      <c s="13" r="I7">
        <v>8</v>
      </c>
      <c s="13" r="J7">
        <v>0</v>
      </c>
      <c s="42" r="K7"/>
    </row>
    <row r="8">
      <c s="7" r="A8"/>
      <c t="s" s="35" r="B8">
        <v>76</v>
      </c>
      <c s="21" r="C8"/>
      <c s="15" r="D8"/>
      <c s="15" r="E8"/>
      <c s="15" r="F8"/>
      <c s="15" r="G8"/>
      <c s="15" r="H8"/>
      <c s="15" r="I8"/>
      <c s="15" r="J8"/>
    </row>
    <row r="9">
      <c s="7" r="A9"/>
      <c t="s" s="23" r="B9">
        <v>39</v>
      </c>
      <c s="13" r="C9">
        <v>5</v>
      </c>
      <c s="13" r="D9">
        <v>5</v>
      </c>
      <c s="13" r="E9">
        <v>5</v>
      </c>
      <c s="13" r="F9">
        <v>5</v>
      </c>
      <c s="13" r="G9">
        <v>0</v>
      </c>
      <c s="13" r="H9">
        <v>5</v>
      </c>
      <c s="13" r="I9">
        <v>0</v>
      </c>
      <c s="13" r="J9">
        <v>0</v>
      </c>
      <c s="42" r="K9"/>
    </row>
    <row r="10">
      <c s="7" r="A10"/>
      <c t="s" s="32" r="B10">
        <v>40</v>
      </c>
      <c s="13" r="C10">
        <v>5</v>
      </c>
      <c s="13" r="D10">
        <v>0</v>
      </c>
      <c s="13" r="E10">
        <v>0</v>
      </c>
      <c s="13" r="F10">
        <v>0</v>
      </c>
      <c s="13" r="G10">
        <v>0</v>
      </c>
      <c s="13" r="H10">
        <v>10</v>
      </c>
      <c s="13" r="I10">
        <v>8</v>
      </c>
      <c s="13" r="J10">
        <v>0</v>
      </c>
      <c s="42" r="K10"/>
    </row>
    <row r="11">
      <c s="7" r="A11"/>
      <c t="s" s="32" r="B11">
        <v>41</v>
      </c>
      <c s="13" r="C11">
        <v>10</v>
      </c>
      <c s="13" r="D11">
        <v>0</v>
      </c>
      <c s="13" r="E11">
        <v>5</v>
      </c>
      <c s="13" r="F11">
        <v>0</v>
      </c>
      <c s="13" r="G11">
        <v>10</v>
      </c>
      <c s="13" r="H11">
        <v>0</v>
      </c>
      <c s="13" r="I11">
        <v>4</v>
      </c>
      <c s="13" r="J11">
        <v>5</v>
      </c>
      <c s="42" r="K11"/>
    </row>
    <row r="12">
      <c s="7" r="A12"/>
      <c t="s" s="35" r="B12">
        <v>77</v>
      </c>
      <c s="21" r="C12"/>
      <c s="15" r="D12"/>
      <c s="15" r="E12"/>
      <c s="15" r="F12"/>
      <c s="15" r="G12"/>
      <c s="15" r="H12"/>
      <c s="15" r="I12"/>
      <c s="15" r="J12"/>
    </row>
    <row r="13">
      <c s="7" r="A13"/>
      <c t="s" s="32" r="B13">
        <v>42</v>
      </c>
      <c s="13" r="C13">
        <v>15</v>
      </c>
      <c s="13" r="D13">
        <v>10</v>
      </c>
      <c s="13" r="E13">
        <v>0</v>
      </c>
      <c s="13" r="F13">
        <v>20</v>
      </c>
      <c s="13" r="G13">
        <v>0</v>
      </c>
      <c s="13" r="H13">
        <v>8</v>
      </c>
      <c s="13" r="I13">
        <v>10</v>
      </c>
      <c s="13" r="J13">
        <v>15</v>
      </c>
      <c s="42" r="K13"/>
    </row>
    <row r="14">
      <c s="7" r="A14"/>
      <c t="s" s="32" r="B14">
        <v>43</v>
      </c>
      <c s="13" r="C14">
        <v>10</v>
      </c>
      <c s="13" r="D14">
        <v>5</v>
      </c>
      <c s="13" r="E14">
        <v>0</v>
      </c>
      <c s="13" r="F14">
        <v>15</v>
      </c>
      <c s="13" r="G14">
        <v>0</v>
      </c>
      <c s="13" r="H14">
        <v>5</v>
      </c>
      <c s="13" r="I14">
        <v>15</v>
      </c>
      <c s="13" r="J14">
        <v>10</v>
      </c>
      <c s="42" r="K14"/>
    </row>
    <row r="15">
      <c s="7" r="A15"/>
      <c t="s" s="32" r="B15">
        <v>44</v>
      </c>
      <c s="13" r="C15">
        <v>12</v>
      </c>
      <c s="13" r="D15">
        <v>8</v>
      </c>
      <c s="13" r="E15">
        <v>15</v>
      </c>
      <c s="13" r="F15">
        <v>0</v>
      </c>
      <c s="13" r="G15">
        <v>10</v>
      </c>
      <c s="13" r="H15">
        <v>0</v>
      </c>
      <c s="13" r="I15">
        <v>12</v>
      </c>
      <c s="13" r="J15">
        <v>5</v>
      </c>
      <c s="42" r="K15"/>
    </row>
    <row customHeight="1" r="16" ht="15.75">
      <c s="7" r="A16"/>
      <c t="s" s="32" r="B16">
        <v>45</v>
      </c>
      <c s="13" r="C16">
        <v>8</v>
      </c>
      <c s="13" r="D16">
        <v>5</v>
      </c>
      <c s="13" r="E16">
        <v>10</v>
      </c>
      <c s="13" r="F16">
        <v>5</v>
      </c>
      <c s="13" r="G16">
        <v>10</v>
      </c>
      <c s="13" r="H16">
        <v>0</v>
      </c>
      <c s="13" r="I16">
        <v>0</v>
      </c>
      <c s="13" r="J16">
        <v>10</v>
      </c>
      <c s="42" r="K16"/>
    </row>
    <row customHeight="1" r="17" ht="15.75">
      <c s="7" r="A17"/>
      <c t="s" s="35" r="B17">
        <v>121</v>
      </c>
      <c s="13" r="C17">
        <v>100000</v>
      </c>
      <c s="13" r="D17">
        <v>50000</v>
      </c>
      <c s="13" r="E17">
        <v>75000</v>
      </c>
      <c s="13" r="F17">
        <v>60000</v>
      </c>
      <c s="13" r="G17">
        <v>60000</v>
      </c>
      <c s="13" r="H17">
        <v>80000</v>
      </c>
      <c s="13" r="I17">
        <v>150000</v>
      </c>
      <c s="13" r="J17">
        <v>75000</v>
      </c>
      <c s="42" r="K17"/>
    </row>
    <row r="18">
      <c s="2" r="B18"/>
      <c s="2" r="C18"/>
      <c s="2" r="D18"/>
      <c s="2" r="E18"/>
      <c s="2" r="F18"/>
      <c s="2" r="G18"/>
      <c s="2" r="H18"/>
      <c s="2" r="I18"/>
      <c s="2" r="J18"/>
    </row>
    <row r="19">
      <c s="40" r="B19"/>
      <c s="40" r="C19"/>
    </row>
    <row customHeight="1" r="20" ht="33.75">
      <c s="7" r="A20"/>
      <c t="s" s="34" r="B20">
        <v>122</v>
      </c>
      <c s="5" r="C20">
        <v>85050</v>
      </c>
      <c s="42" r="D20"/>
    </row>
    <row r="21">
      <c s="2" r="B21"/>
      <c s="15" r="C21"/>
      <c s="40" r="D21"/>
      <c s="40" r="E21"/>
      <c s="40" r="F21"/>
    </row>
    <row r="22">
      <c s="49" r="B22"/>
      <c t="s" s="50" r="C22">
        <v>123</v>
      </c>
      <c t="s" s="50" r="D22">
        <v>124</v>
      </c>
      <c t="s" s="50" r="E22">
        <v>125</v>
      </c>
      <c t="s" s="50" r="F22">
        <v>126</v>
      </c>
      <c s="42" r="G22"/>
    </row>
    <row r="23">
      <c s="7" r="A23"/>
      <c t="s" s="20" r="B23">
        <v>127</v>
      </c>
      <c s="36" r="C23">
        <v>2000</v>
      </c>
      <c s="36" r="D23">
        <v>1800</v>
      </c>
      <c s="36" r="E23">
        <v>1900</v>
      </c>
      <c s="36" r="F23">
        <v>2100</v>
      </c>
      <c s="42" r="G23"/>
    </row>
    <row r="24">
      <c s="7" r="A24"/>
      <c t="s" s="20" r="B24">
        <v>128</v>
      </c>
      <c s="36" r="C24">
        <f>C23*1.5</f>
        <v>3000</v>
      </c>
      <c s="36" r="D24">
        <f>D23*1.5</f>
        <v>2700</v>
      </c>
      <c s="36" r="E24">
        <f>E23*1.5</f>
        <v>2850</v>
      </c>
      <c s="36" r="F24">
        <f>F23*1.5</f>
        <v>3150</v>
      </c>
      <c s="42" r="G24"/>
    </row>
    <row r="25">
      <c s="7" r="A25"/>
      <c t="s" s="20" r="B25">
        <v>129</v>
      </c>
      <c s="36" r="C25">
        <f>C23*12</f>
        <v>24000</v>
      </c>
      <c s="36" r="D25">
        <f>D23*12</f>
        <v>21600</v>
      </c>
      <c s="36" r="E25">
        <f>E23*12</f>
        <v>22800</v>
      </c>
      <c s="36" r="F25">
        <f>F23*12</f>
        <v>25200</v>
      </c>
      <c s="42" r="G25"/>
    </row>
    <row r="26">
      <c s="7" r="A26"/>
      <c t="s" s="20" r="B26">
        <v>130</v>
      </c>
      <c s="36" r="C26">
        <f>C25*1.5</f>
        <v>36000</v>
      </c>
      <c s="36" r="D26">
        <f>D25*1.5</f>
        <v>32400</v>
      </c>
      <c s="36" r="E26">
        <f>E25*1.5</f>
        <v>34200</v>
      </c>
      <c s="36" r="F26">
        <f>F25*1.5</f>
        <v>37800</v>
      </c>
      <c s="42" r="G26"/>
    </row>
    <row r="27">
      <c s="7" r="A27"/>
      <c t="s" s="20" r="B27">
        <v>131</v>
      </c>
      <c s="36" r="C27">
        <f>C25/$C$20</f>
        <v>0.282186948853616</v>
      </c>
      <c s="36" r="D27">
        <f>D25/$C$20</f>
        <v>0.253968253968254</v>
      </c>
      <c s="36" r="E27">
        <f>E25/$C$20</f>
        <v>0.268077601410935</v>
      </c>
      <c s="36" r="F27">
        <f>F25/$C$20</f>
        <v>0.296296296296296</v>
      </c>
      <c s="42" r="G27"/>
    </row>
    <row r="28">
      <c s="7" r="A28"/>
      <c t="s" s="20" r="B28">
        <v>132</v>
      </c>
      <c s="36" r="C28">
        <f>C26/C20</f>
        <v>0.423280423280423</v>
      </c>
      <c s="36" r="D28">
        <f>D26/C20</f>
        <v>0.380952380952381</v>
      </c>
      <c s="36" r="E28">
        <f>E26/C20</f>
        <v>0.402116402116402</v>
      </c>
      <c s="36" r="F28">
        <f>F26/C20</f>
        <v>0.444444444444444</v>
      </c>
      <c s="42" r="G28"/>
    </row>
    <row r="29">
      <c s="2" r="B29"/>
      <c s="2" r="C29"/>
      <c s="2" r="D29"/>
      <c s="2" r="E29"/>
      <c s="2" r="F29"/>
    </row>
    <row r="32">
      <c s="40" r="C32"/>
      <c s="40" r="D32"/>
      <c s="40" r="E32"/>
      <c s="40" r="F32"/>
      <c s="40" r="G32"/>
      <c s="40" r="H32"/>
      <c s="40" r="I32"/>
      <c s="40" r="J32"/>
    </row>
    <row customHeight="1" r="33" ht="45.0">
      <c s="49" r="B33"/>
      <c t="s" s="34" r="C33">
        <v>133</v>
      </c>
      <c t="s" s="34" r="D33">
        <v>134</v>
      </c>
      <c t="s" s="34" r="E33">
        <v>135</v>
      </c>
      <c t="s" s="34" r="F33">
        <v>136</v>
      </c>
      <c t="s" s="34" r="G33">
        <v>137</v>
      </c>
      <c t="s" s="34" r="H33">
        <v>138</v>
      </c>
      <c t="s" s="34" r="I33">
        <v>139</v>
      </c>
      <c t="s" s="34" r="J33">
        <v>140</v>
      </c>
      <c s="42" r="K33"/>
    </row>
    <row r="34">
      <c s="7" r="A34"/>
      <c t="s" s="35" r="B34">
        <v>75</v>
      </c>
      <c s="21" r="C34"/>
      <c s="15" r="D34"/>
      <c s="15" r="E34"/>
      <c s="15" r="F34"/>
      <c s="15" r="G34"/>
      <c s="15" r="H34"/>
      <c s="15" r="I34"/>
      <c s="15" r="J34"/>
    </row>
    <row r="35">
      <c s="7" r="A35"/>
      <c t="s" s="32" r="B35">
        <v>36</v>
      </c>
      <c s="13" r="C35">
        <f>C5*Feuil1!L21</f>
        <v>100000</v>
      </c>
      <c s="13" r="D35">
        <f>D5*Feuil1!L21</f>
        <v>0</v>
      </c>
      <c s="13" r="E35">
        <f>Feuil1!L21*E5</f>
        <v>50000</v>
      </c>
      <c s="13" r="F35">
        <f>F5*Feuil1!L21</f>
        <v>0</v>
      </c>
      <c s="13" r="G35">
        <f>Feuil1!L21*G5</f>
        <v>100000</v>
      </c>
      <c s="13" r="H35">
        <f>Feuil1!L21*H5</f>
        <v>0</v>
      </c>
      <c s="13" r="I35">
        <f>Feuil1!L21*I5</f>
        <v>40000</v>
      </c>
      <c s="13" r="J35">
        <f>Feuil1!L21*J5</f>
        <v>50000</v>
      </c>
      <c s="42" r="K35"/>
    </row>
    <row r="36">
      <c s="7" r="A36"/>
      <c t="s" s="32" r="B36">
        <v>37</v>
      </c>
      <c s="13" r="C36">
        <f>C6*Feuil1!L22</f>
        <v>35000</v>
      </c>
      <c s="13" r="D36">
        <f>D6*Feuil1!L22</f>
        <v>35000</v>
      </c>
      <c s="13" r="E36">
        <f>Feuil1!L22*E6</f>
        <v>35000</v>
      </c>
      <c s="13" r="F36">
        <f>F6*Feuil1!L22</f>
        <v>35000</v>
      </c>
      <c s="13" r="G36">
        <f>Feuil1!L22*G6</f>
        <v>0</v>
      </c>
      <c s="13" r="H36">
        <f>Feuil1!L22*H6</f>
        <v>35000</v>
      </c>
      <c s="13" r="I36">
        <f>Feuil1!L22*I6</f>
        <v>0</v>
      </c>
      <c s="13" r="J36">
        <f>Feuil1!L22*J6</f>
        <v>0</v>
      </c>
      <c s="42" r="K36"/>
    </row>
    <row r="37">
      <c s="7" r="A37"/>
      <c t="s" s="32" r="B37">
        <v>38</v>
      </c>
      <c s="13" r="C37">
        <f>C7*Feuil1!L23</f>
        <v>60000</v>
      </c>
      <c s="13" r="D37">
        <f>D7*Feuil1!L23</f>
        <v>0</v>
      </c>
      <c s="13" r="E37">
        <f>Feuil1!L23*E7</f>
        <v>0</v>
      </c>
      <c s="13" r="F37">
        <f>F7*Feuil1!L23</f>
        <v>0</v>
      </c>
      <c s="13" r="G37">
        <f>Feuil1!L23*G7</f>
        <v>0</v>
      </c>
      <c s="13" r="H37">
        <f>Feuil1!L23*H7</f>
        <v>120000</v>
      </c>
      <c s="13" r="I37">
        <f>Feuil1!L23*I7</f>
        <v>96000</v>
      </c>
      <c s="13" r="J37">
        <f>Feuil1!L23*J7</f>
        <v>0</v>
      </c>
      <c s="42" r="K37"/>
    </row>
    <row r="38">
      <c s="7" r="A38"/>
      <c t="s" s="35" r="B38">
        <v>76</v>
      </c>
      <c s="21" r="C38"/>
      <c s="15" r="D38"/>
      <c s="15" r="E38"/>
      <c s="15" r="F38"/>
      <c s="15" r="G38"/>
      <c s="15" r="H38"/>
      <c s="15" r="I38"/>
      <c s="15" r="J38"/>
    </row>
    <row r="39">
      <c s="7" r="A39"/>
      <c t="s" s="23" r="B39">
        <v>39</v>
      </c>
      <c s="13" r="C39">
        <f>C9*Feuil1!L25</f>
        <v>100000</v>
      </c>
      <c s="13" r="D39">
        <f>D9*Feuil1!L25</f>
        <v>100000</v>
      </c>
      <c s="13" r="E39">
        <f>Feuil1!L25*E9</f>
        <v>100000</v>
      </c>
      <c s="13" r="F39">
        <f>F9*Feuil1!L25</f>
        <v>100000</v>
      </c>
      <c s="13" r="G39">
        <f>Feuil1!L25*G9</f>
        <v>0</v>
      </c>
      <c s="13" r="H39">
        <f>Feuil1!L25*H9</f>
        <v>100000</v>
      </c>
      <c s="13" r="I39">
        <f>Feuil1!L25*I9</f>
        <v>0</v>
      </c>
      <c s="13" r="J39">
        <f>Feuil1!L25*J9</f>
        <v>0</v>
      </c>
      <c s="42" r="K39"/>
    </row>
    <row r="40">
      <c s="7" r="A40"/>
      <c t="s" s="32" r="B40">
        <v>40</v>
      </c>
      <c s="13" r="C40">
        <f>C10*Feuil1!L26</f>
        <v>125000</v>
      </c>
      <c s="13" r="D40">
        <f>D10*Feuil1!L26</f>
        <v>0</v>
      </c>
      <c s="13" r="E40">
        <f>Feuil1!L26*E10</f>
        <v>0</v>
      </c>
      <c s="13" r="F40">
        <f>F10*Feuil1!L26</f>
        <v>0</v>
      </c>
      <c s="13" r="G40">
        <f>Feuil1!L26*G10</f>
        <v>0</v>
      </c>
      <c s="13" r="H40">
        <f>Feuil1!L26*H10</f>
        <v>250000</v>
      </c>
      <c s="13" r="I40">
        <f>Feuil1!L26*I10</f>
        <v>200000</v>
      </c>
      <c s="13" r="J40">
        <f>Feuil1!L26*J10</f>
        <v>0</v>
      </c>
      <c s="42" r="K40"/>
    </row>
    <row r="41">
      <c s="7" r="A41"/>
      <c t="s" s="32" r="B41">
        <v>41</v>
      </c>
      <c s="13" r="C41">
        <f>C11*Feuil1!L27</f>
        <v>300000</v>
      </c>
      <c s="13" r="D41">
        <f>D11*Feuil1!L27</f>
        <v>0</v>
      </c>
      <c s="13" r="E41">
        <f>Feuil1!L27*E11</f>
        <v>150000</v>
      </c>
      <c s="13" r="F41">
        <f>F11*Feuil1!L27</f>
        <v>0</v>
      </c>
      <c s="13" r="G41">
        <f>Feuil1!L27*G11</f>
        <v>300000</v>
      </c>
      <c s="13" r="H41">
        <f>Feuil1!L27*H11</f>
        <v>0</v>
      </c>
      <c s="13" r="I41">
        <f>Feuil1!L27*I11</f>
        <v>120000</v>
      </c>
      <c s="13" r="J41">
        <f>Feuil1!L27*J11</f>
        <v>150000</v>
      </c>
      <c s="42" r="K41"/>
    </row>
    <row r="42">
      <c s="7" r="A42"/>
      <c t="s" s="35" r="B42">
        <v>77</v>
      </c>
      <c s="21" r="C42"/>
      <c s="15" r="D42"/>
      <c s="15" r="E42"/>
      <c s="15" r="F42"/>
      <c s="15" r="G42"/>
      <c s="15" r="H42"/>
      <c s="15" r="I42"/>
      <c s="15" r="J42"/>
    </row>
    <row r="43">
      <c s="7" r="A43"/>
      <c t="s" s="32" r="B43">
        <v>42</v>
      </c>
      <c s="13" r="C43">
        <f>C13*Feuil1!L29</f>
        <v>75000</v>
      </c>
      <c s="13" r="D43">
        <f>D13*Feuil1!L29</f>
        <v>50000</v>
      </c>
      <c s="13" r="E43">
        <f>Feuil1!L29*E13</f>
        <v>0</v>
      </c>
      <c s="13" r="F43">
        <f>F13*Feuil1!L29</f>
        <v>100000</v>
      </c>
      <c s="13" r="G43">
        <f>Feuil1!L29*G13</f>
        <v>0</v>
      </c>
      <c s="13" r="H43">
        <f>Feuil1!L29*H13</f>
        <v>40000</v>
      </c>
      <c s="13" r="I43">
        <f>Feuil1!L29*I13</f>
        <v>50000</v>
      </c>
      <c s="13" r="J43">
        <f>Feuil1!L29*J13</f>
        <v>75000</v>
      </c>
      <c s="42" r="K43"/>
    </row>
    <row r="44">
      <c s="7" r="A44"/>
      <c t="s" s="32" r="B44">
        <v>43</v>
      </c>
      <c s="13" r="C44">
        <f>C14*Feuil1!L30</f>
        <v>60000</v>
      </c>
      <c s="13" r="D44">
        <f>D14*Feuil1!L30</f>
        <v>30000</v>
      </c>
      <c s="13" r="E44">
        <f>Feuil1!L30*E14</f>
        <v>0</v>
      </c>
      <c s="13" r="F44">
        <f>F14*Feuil1!L30</f>
        <v>90000</v>
      </c>
      <c s="13" r="G44">
        <f>Feuil1!L30*G14</f>
        <v>0</v>
      </c>
      <c s="13" r="H44">
        <f>Feuil1!L30*H14</f>
        <v>30000</v>
      </c>
      <c s="13" r="I44">
        <f>Feuil1!L30*I14</f>
        <v>90000</v>
      </c>
      <c s="13" r="J44">
        <f>Feuil1!L30*J14</f>
        <v>60000</v>
      </c>
      <c s="42" r="K44"/>
    </row>
    <row r="45">
      <c s="7" r="A45"/>
      <c t="s" s="32" r="B45">
        <v>44</v>
      </c>
      <c s="13" r="C45">
        <f>C15*Feuil1!L31</f>
        <v>60000</v>
      </c>
      <c s="13" r="D45">
        <f>D15*Feuil1!L31</f>
        <v>40000</v>
      </c>
      <c s="13" r="E45">
        <f>Feuil1!L31*E15</f>
        <v>75000</v>
      </c>
      <c s="13" r="F45">
        <f>F15*Feuil1!L31</f>
        <v>0</v>
      </c>
      <c s="13" r="G45">
        <f>Feuil1!L31*G15</f>
        <v>50000</v>
      </c>
      <c s="13" r="H45">
        <f>Feuil1!L31*H15</f>
        <v>0</v>
      </c>
      <c s="13" r="I45">
        <f>Feuil1!L31*I15</f>
        <v>60000</v>
      </c>
      <c s="13" r="J45">
        <f>Feuil1!L31*J15</f>
        <v>25000</v>
      </c>
      <c s="42" r="K45"/>
    </row>
    <row r="46">
      <c s="7" r="A46"/>
      <c t="s" s="32" r="B46">
        <v>45</v>
      </c>
      <c s="13" r="C46">
        <f>C16*Feuil1!L32</f>
        <v>32000</v>
      </c>
      <c s="13" r="D46">
        <f>D16*Feuil1!L32</f>
        <v>20000</v>
      </c>
      <c s="13" r="E46">
        <f>Feuil1!L32*E16</f>
        <v>40000</v>
      </c>
      <c s="13" r="F46">
        <f>F16*Feuil1!L32</f>
        <v>20000</v>
      </c>
      <c s="13" r="G46">
        <f>Feuil1!L32*G16</f>
        <v>40000</v>
      </c>
      <c s="13" r="H46">
        <f>Feuil1!L32*H16</f>
        <v>0</v>
      </c>
      <c s="13" r="I46">
        <f>Feuil1!L32*I16</f>
        <v>0</v>
      </c>
      <c s="13" r="J46">
        <f>Feuil1!L32*J16</f>
        <v>40000</v>
      </c>
      <c s="42" r="K46"/>
    </row>
    <row r="47">
      <c s="7" r="A47"/>
      <c t="s" s="35" r="B47">
        <v>141</v>
      </c>
      <c s="13" r="C47">
        <f>SUM(C35:C46)</f>
        <v>947000</v>
      </c>
      <c s="13" r="D47">
        <f>SUM(D35:D46)</f>
        <v>275000</v>
      </c>
      <c s="13" r="E47">
        <f>SUM(E35:E46)</f>
        <v>450000</v>
      </c>
      <c s="13" r="F47">
        <f>SUM(F35:F46)</f>
        <v>345000</v>
      </c>
      <c s="13" r="G47">
        <f>SUM(G35:G46)</f>
        <v>490000</v>
      </c>
      <c s="13" r="H47">
        <f>SUM(H35:H46)</f>
        <v>575000</v>
      </c>
      <c s="13" r="I47">
        <f>SUM(I35:I46)</f>
        <v>656000</v>
      </c>
      <c s="13" r="J47">
        <f>SUM(J35:J46)</f>
        <v>400000</v>
      </c>
      <c s="42" r="K47"/>
    </row>
    <row r="48">
      <c s="7" r="A48"/>
      <c t="s" s="35" r="B48">
        <v>142</v>
      </c>
      <c s="13" r="C48">
        <f>C47/$C$20</f>
        <v>11.1346266901822</v>
      </c>
      <c s="13" r="D48">
        <f>D47/$C$20</f>
        <v>3.23339212228101</v>
      </c>
      <c s="13" r="E48">
        <f>E47/$C$20</f>
        <v>5.29100529100529</v>
      </c>
      <c s="13" r="F48">
        <f>F47/$C$20</f>
        <v>4.05643738977072</v>
      </c>
      <c s="13" r="G48">
        <f>G47/$C$20</f>
        <v>5.76131687242798</v>
      </c>
      <c s="13" r="H48">
        <f>H47/$C$20</f>
        <v>6.7607289829512</v>
      </c>
      <c s="13" r="I48">
        <f>I47/$C$20</f>
        <v>7.71310993533216</v>
      </c>
      <c s="13" r="J48">
        <f>J47/$C$20</f>
        <v>4.70311581422693</v>
      </c>
      <c s="42" r="K48"/>
    </row>
    <row r="49">
      <c s="7" r="A49"/>
      <c t="s" s="35" r="B49">
        <v>143</v>
      </c>
      <c s="13" r="C49">
        <f>ROUNDUP(C48,0)</f>
        <v>12</v>
      </c>
      <c s="13" r="D49">
        <f>ROUNDUP(D48,0)</f>
        <v>4</v>
      </c>
      <c s="13" r="E49">
        <f>ROUNDUP(E48,0)</f>
        <v>6</v>
      </c>
      <c s="13" r="F49">
        <f>ROUNDUP(F48,0)</f>
        <v>5</v>
      </c>
      <c s="13" r="G49">
        <f>ROUNDUP(G48,0)</f>
        <v>6</v>
      </c>
      <c s="13" r="H49">
        <f>ROUNDUP(H48,0)</f>
        <v>7</v>
      </c>
      <c s="13" r="I49">
        <f>ROUNDUP(I48,0)</f>
        <v>8</v>
      </c>
      <c s="13" r="J49">
        <f>ROUNDUP(J48,0)</f>
        <v>5</v>
      </c>
      <c s="42" r="K49"/>
    </row>
    <row r="50">
      <c s="2" r="B50"/>
      <c s="2" r="C50"/>
      <c s="2" r="D50"/>
      <c s="2" r="E50"/>
      <c s="2" r="F50"/>
      <c s="2" r="G50"/>
      <c s="2" r="H50"/>
      <c s="2" r="I50"/>
      <c s="2" r="J50"/>
    </row>
    <row r="51">
      <c s="40" r="B51"/>
      <c s="40" r="C51"/>
      <c s="40" r="D51"/>
      <c s="40" r="E51"/>
      <c s="40" r="F51"/>
      <c s="40" r="G51"/>
      <c s="40" r="H51"/>
      <c s="40" r="I51"/>
      <c s="40" r="J51"/>
      <c s="40" r="K51"/>
      <c s="40" r="L51"/>
    </row>
    <row customHeight="1" r="52" ht="60.0">
      <c s="7" r="A52"/>
      <c s="25" r="B52"/>
      <c t="s" s="19" r="C52">
        <v>144</v>
      </c>
      <c t="s" s="19" r="D52">
        <v>114</v>
      </c>
      <c t="s" s="19" r="E52">
        <v>115</v>
      </c>
      <c t="s" s="19" r="F52">
        <v>116</v>
      </c>
      <c t="s" s="19" r="G52">
        <v>117</v>
      </c>
      <c t="s" s="19" r="H52">
        <v>118</v>
      </c>
      <c t="s" s="19" r="I52">
        <v>119</v>
      </c>
      <c t="s" s="19" r="J52">
        <v>120</v>
      </c>
      <c t="s" s="19" r="K52">
        <v>145</v>
      </c>
      <c t="s" s="19" r="L52">
        <v>146</v>
      </c>
    </row>
    <row r="53">
      <c s="7" r="A53"/>
      <c t="s" s="31" r="B53">
        <v>75</v>
      </c>
      <c s="21" r="C53"/>
      <c s="15" r="D53"/>
      <c s="15" r="E53"/>
      <c s="15" r="F53"/>
      <c s="15" r="G53"/>
      <c s="15" r="H53"/>
      <c s="15" r="I53"/>
      <c s="15" r="J53"/>
      <c s="15" r="K53"/>
      <c s="15" r="L53"/>
    </row>
    <row r="54">
      <c s="7" r="A54"/>
      <c t="s" s="29" r="B54">
        <v>36</v>
      </c>
      <c s="6" r="C54">
        <f>C5*$C$27</f>
        <v>2.82186948853616</v>
      </c>
      <c s="41" r="D54">
        <f>D5*$D$27</f>
        <v>0</v>
      </c>
      <c s="36" r="E54">
        <f>E5*$E$27</f>
        <v>1.34038800705467</v>
      </c>
      <c s="41" r="F54">
        <f>F5*$F$27</f>
        <v>0</v>
      </c>
      <c s="36" r="G54">
        <f>$C$27*G5</f>
        <v>2.82186948853616</v>
      </c>
      <c s="26" r="H54">
        <f>H5*$D$27</f>
        <v>0</v>
      </c>
      <c s="36" r="I54">
        <f>$E$27*I5</f>
        <v>1.07231040564374</v>
      </c>
      <c s="6" r="J54">
        <f>J5*$F$27</f>
        <v>1.48148148148148</v>
      </c>
      <c s="24" r="K54">
        <f>SUM(C54:J54)</f>
        <v>9.5379188712522</v>
      </c>
      <c s="26" r="L54">
        <f>K54*1.5</f>
        <v>14.3068783068783</v>
      </c>
    </row>
    <row r="55">
      <c s="7" r="A55"/>
      <c t="s" s="29" r="B55">
        <v>37</v>
      </c>
      <c s="6" r="C55">
        <f>C6*$C$27</f>
        <v>1.41093474426808</v>
      </c>
      <c s="41" r="D55">
        <f>D6*$D$27</f>
        <v>1.26984126984127</v>
      </c>
      <c s="36" r="E55">
        <f>E6*$E$27</f>
        <v>1.34038800705467</v>
      </c>
      <c s="41" r="F55">
        <f>F6*$F$27</f>
        <v>1.48148148148148</v>
      </c>
      <c s="36" r="G55">
        <f>$C$27*G6</f>
        <v>0</v>
      </c>
      <c s="26" r="H55">
        <f>H6*$D$27</f>
        <v>1.26984126984127</v>
      </c>
      <c s="36" r="I55">
        <f>$E$27*I6</f>
        <v>0</v>
      </c>
      <c s="6" r="J55">
        <f>J6*$F$27</f>
        <v>0</v>
      </c>
      <c s="24" r="K55">
        <f>SUM(C55:J55)</f>
        <v>6.77248677248677</v>
      </c>
      <c s="26" r="L55">
        <f>K55*1.5</f>
        <v>10.1587301587302</v>
      </c>
    </row>
    <row r="56">
      <c s="7" r="A56"/>
      <c t="s" s="29" r="B56">
        <v>38</v>
      </c>
      <c s="6" r="C56">
        <f>C7*$C$27</f>
        <v>1.41093474426808</v>
      </c>
      <c s="41" r="D56">
        <f>D7*$D$27</f>
        <v>0</v>
      </c>
      <c s="36" r="E56">
        <f>E7*$E$27</f>
        <v>0</v>
      </c>
      <c s="41" r="F56">
        <f>F7*$F$27</f>
        <v>0</v>
      </c>
      <c s="36" r="G56">
        <f>$C$27*G7</f>
        <v>0</v>
      </c>
      <c s="26" r="H56">
        <f>H7*$D$27</f>
        <v>2.53968253968254</v>
      </c>
      <c s="36" r="I56">
        <f>$E$27*I7</f>
        <v>2.14462081128748</v>
      </c>
      <c s="6" r="J56">
        <f>J7*$F$27</f>
        <v>0</v>
      </c>
      <c s="24" r="K56">
        <f>SUM(C56:J56)</f>
        <v>6.0952380952381</v>
      </c>
      <c s="26" r="L56">
        <f>K56*1.5</f>
        <v>9.14285714285714</v>
      </c>
    </row>
    <row r="57">
      <c s="7" r="A57"/>
      <c t="s" s="1" r="B57">
        <v>76</v>
      </c>
      <c s="3" r="C57"/>
      <c s="15" r="D57"/>
      <c s="15" r="E57"/>
      <c s="15" r="F57"/>
      <c s="15" r="G57"/>
      <c s="15" r="H57"/>
      <c s="15" r="I57"/>
      <c s="15" r="J57"/>
      <c s="15" r="K57"/>
      <c s="15" r="L57"/>
    </row>
    <row r="58">
      <c s="7" r="A58"/>
      <c t="s" s="18" r="B58">
        <v>39</v>
      </c>
      <c s="6" r="C58">
        <f>C9*$C$27</f>
        <v>1.41093474426808</v>
      </c>
      <c s="41" r="D58">
        <f>D9*$D$27</f>
        <v>1.26984126984127</v>
      </c>
      <c s="36" r="E58">
        <f>E9*$E$27</f>
        <v>1.34038800705467</v>
      </c>
      <c s="41" r="F58">
        <f>F9*$F$27</f>
        <v>1.48148148148148</v>
      </c>
      <c s="36" r="G58">
        <f>$C$27*G9</f>
        <v>0</v>
      </c>
      <c s="26" r="H58">
        <f>H9*$D$27</f>
        <v>1.26984126984127</v>
      </c>
      <c s="36" r="I58">
        <f>$E$27*I9</f>
        <v>0</v>
      </c>
      <c s="6" r="J58">
        <f>J9*$F$27</f>
        <v>0</v>
      </c>
      <c s="26" r="K58">
        <f>SUM(C58:J58)</f>
        <v>6.77248677248677</v>
      </c>
      <c s="26" r="L58">
        <f>K58*1.5</f>
        <v>10.1587301587302</v>
      </c>
    </row>
    <row r="59">
      <c s="7" r="A59"/>
      <c t="s" s="29" r="B59">
        <v>40</v>
      </c>
      <c s="6" r="C59">
        <f>C10*$C$27</f>
        <v>1.41093474426808</v>
      </c>
      <c s="41" r="D59">
        <f>D10*$D$27</f>
        <v>0</v>
      </c>
      <c s="36" r="E59">
        <f>E10*$E$27</f>
        <v>0</v>
      </c>
      <c s="41" r="F59">
        <f>F10*$F$27</f>
        <v>0</v>
      </c>
      <c s="36" r="G59">
        <f>$C$27*G10</f>
        <v>0</v>
      </c>
      <c s="26" r="H59">
        <f>H10*$D$27</f>
        <v>2.53968253968254</v>
      </c>
      <c s="36" r="I59">
        <f>$E$27*I10</f>
        <v>2.14462081128748</v>
      </c>
      <c s="6" r="J59">
        <f>J10*$F$27</f>
        <v>0</v>
      </c>
      <c s="26" r="K59">
        <f>SUM(C59:J59)</f>
        <v>6.0952380952381</v>
      </c>
      <c s="26" r="L59">
        <f>K59*1.5</f>
        <v>9.14285714285714</v>
      </c>
    </row>
    <row r="60">
      <c s="7" r="A60"/>
      <c t="s" s="29" r="B60">
        <v>41</v>
      </c>
      <c s="6" r="C60">
        <f>C11*$C$27</f>
        <v>2.82186948853616</v>
      </c>
      <c s="41" r="D60">
        <f>D11*$D$27</f>
        <v>0</v>
      </c>
      <c s="36" r="E60">
        <f>E11*$E$27</f>
        <v>1.34038800705467</v>
      </c>
      <c s="41" r="F60">
        <f>F11*$F$27</f>
        <v>0</v>
      </c>
      <c s="36" r="G60">
        <f>$C$27*G11</f>
        <v>2.82186948853616</v>
      </c>
      <c s="26" r="H60">
        <f>H11*$D$27</f>
        <v>0</v>
      </c>
      <c s="36" r="I60">
        <f>$E$27*I11</f>
        <v>1.07231040564374</v>
      </c>
      <c s="6" r="J60">
        <f>J11*$F$27</f>
        <v>1.48148148148148</v>
      </c>
      <c s="26" r="K60">
        <f>SUM(C60:J60)</f>
        <v>9.5379188712522</v>
      </c>
      <c s="26" r="L60">
        <f>K60*1.5</f>
        <v>14.3068783068783</v>
      </c>
    </row>
    <row r="61">
      <c s="7" r="A61"/>
      <c t="s" s="31" r="B61">
        <v>77</v>
      </c>
      <c s="3" r="C61"/>
      <c s="15" r="D61"/>
      <c s="15" r="E61"/>
      <c s="15" r="F61"/>
      <c s="15" r="G61"/>
      <c s="15" r="H61"/>
      <c s="15" r="I61"/>
      <c s="15" r="J61"/>
      <c s="15" r="K61"/>
      <c s="15" r="L61"/>
    </row>
    <row r="62">
      <c s="7" r="A62"/>
      <c t="s" s="29" r="B62">
        <v>42</v>
      </c>
      <c s="6" r="C62">
        <f>C13*$C$27</f>
        <v>4.23280423280423</v>
      </c>
      <c s="41" r="D62">
        <f>D13*$D$27</f>
        <v>2.53968253968254</v>
      </c>
      <c s="36" r="E62">
        <f>E13*$E$27</f>
        <v>0</v>
      </c>
      <c s="41" r="F62">
        <f>F13*$F$27</f>
        <v>5.92592592592592</v>
      </c>
      <c s="36" r="G62">
        <f>$C$27*G13</f>
        <v>0</v>
      </c>
      <c s="26" r="H62">
        <f>H13*$D$27</f>
        <v>2.03174603174603</v>
      </c>
      <c s="36" r="I62">
        <f>$E$27*I13</f>
        <v>2.68077601410935</v>
      </c>
      <c s="6" r="J62">
        <f>J13*$F$27</f>
        <v>4.44444444444444</v>
      </c>
      <c s="26" r="K62">
        <f>SUM(C62:J62)</f>
        <v>21.8553791887125</v>
      </c>
      <c s="26" r="L62">
        <f>K62*1.5</f>
        <v>32.7830687830688</v>
      </c>
    </row>
    <row r="63">
      <c s="7" r="A63"/>
      <c t="s" s="29" r="B63">
        <v>43</v>
      </c>
      <c s="6" r="C63">
        <f>C14*$C$27</f>
        <v>2.82186948853616</v>
      </c>
      <c s="41" r="D63">
        <f>D14*$D$27</f>
        <v>1.26984126984127</v>
      </c>
      <c s="36" r="E63">
        <f>E14*$E$27</f>
        <v>0</v>
      </c>
      <c s="41" r="F63">
        <f>F14*$F$27</f>
        <v>4.44444444444444</v>
      </c>
      <c s="36" r="G63">
        <f>$C$27*G14</f>
        <v>0</v>
      </c>
      <c s="26" r="H63">
        <f>H14*$D$27</f>
        <v>1.26984126984127</v>
      </c>
      <c s="36" r="I63">
        <f>$E$27*I14</f>
        <v>4.02116402116402</v>
      </c>
      <c s="6" r="J63">
        <f>J14*$F$27</f>
        <v>2.96296296296296</v>
      </c>
      <c s="26" r="K63">
        <f>SUM(C63:J63)</f>
        <v>16.7901234567901</v>
      </c>
      <c s="26" r="L63">
        <f>K63*1.5</f>
        <v>25.1851851851852</v>
      </c>
    </row>
    <row r="64">
      <c s="7" r="A64"/>
      <c t="s" s="29" r="B64">
        <v>44</v>
      </c>
      <c s="6" r="C64">
        <f>C15*$C$27</f>
        <v>3.38624338624339</v>
      </c>
      <c s="41" r="D64">
        <f>D15*$D$27</f>
        <v>2.03174603174603</v>
      </c>
      <c s="36" r="E64">
        <f>E15*$E$27</f>
        <v>4.02116402116402</v>
      </c>
      <c s="41" r="F64">
        <f>F15*$F$27</f>
        <v>0</v>
      </c>
      <c s="36" r="G64">
        <f>$C$27*G15</f>
        <v>2.82186948853616</v>
      </c>
      <c s="26" r="H64">
        <f>H15*$D$27</f>
        <v>0</v>
      </c>
      <c s="36" r="I64">
        <f>$E$27*I15</f>
        <v>3.21693121693122</v>
      </c>
      <c s="6" r="J64">
        <f>J15*$F$27</f>
        <v>1.48148148148148</v>
      </c>
      <c s="26" r="K64">
        <f>SUM(C64:J64)</f>
        <v>16.9594356261023</v>
      </c>
      <c s="26" r="L64">
        <f>K64*1.5</f>
        <v>25.4391534391534</v>
      </c>
    </row>
    <row r="65">
      <c s="7" r="A65"/>
      <c t="s" s="29" r="B65">
        <v>45</v>
      </c>
      <c s="6" r="C65">
        <f>C16*$C$27</f>
        <v>2.25749559082892</v>
      </c>
      <c s="41" r="D65">
        <f>D16*$D$27</f>
        <v>1.26984126984127</v>
      </c>
      <c s="36" r="E65">
        <f>E16*$E$27</f>
        <v>2.68077601410935</v>
      </c>
      <c s="41" r="F65">
        <f>F16*$F$27</f>
        <v>1.48148148148148</v>
      </c>
      <c s="36" r="G65">
        <f>$C$27*G16</f>
        <v>2.82186948853616</v>
      </c>
      <c s="26" r="H65">
        <f>H16*$D$27</f>
        <v>0</v>
      </c>
      <c s="36" r="I65">
        <f>$E$27*I16</f>
        <v>0</v>
      </c>
      <c s="6" r="J65">
        <f>J16*$F$27</f>
        <v>2.96296296296296</v>
      </c>
      <c s="26" r="K65">
        <f>SUM(C65:J65)</f>
        <v>13.4744268077601</v>
      </c>
      <c s="26" r="L65">
        <f>K65*1.5</f>
        <v>20.2116402116402</v>
      </c>
    </row>
  </sheetData>
  <mergeCells count="9">
    <mergeCell ref="C4:J4"/>
    <mergeCell ref="C8:J8"/>
    <mergeCell ref="C12:J12"/>
    <mergeCell ref="C34:J34"/>
    <mergeCell ref="C38:J38"/>
    <mergeCell ref="C42:J42"/>
    <mergeCell ref="C53:L53"/>
    <mergeCell ref="C57:L57"/>
    <mergeCell ref="C61:L61"/>
  </mergeCells>
</worksheet>
</file>