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3535" windowHeight="12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25" i="1"/>
  <c r="B30" s="1"/>
  <c r="B29"/>
  <c r="B28"/>
  <c r="B27"/>
  <c r="F28"/>
  <c r="E28"/>
  <c r="F5"/>
  <c r="F6"/>
  <c r="F7"/>
  <c r="F8"/>
  <c r="F9"/>
  <c r="F10"/>
  <c r="F11"/>
  <c r="F4"/>
  <c r="E5"/>
  <c r="G5" s="1"/>
  <c r="E6"/>
  <c r="G6" s="1"/>
  <c r="E7"/>
  <c r="G7" s="1"/>
  <c r="E8"/>
  <c r="G8" s="1"/>
  <c r="E9"/>
  <c r="G9" s="1"/>
  <c r="E10"/>
  <c r="G10" s="1"/>
  <c r="E11"/>
  <c r="G11" s="1"/>
  <c r="E4"/>
  <c r="G4" s="1"/>
  <c r="B11"/>
  <c r="B5"/>
  <c r="B6" s="1"/>
  <c r="B10" s="1"/>
  <c r="B12" l="1"/>
  <c r="B13"/>
  <c r="B14" s="1"/>
</calcChain>
</file>

<file path=xl/sharedStrings.xml><?xml version="1.0" encoding="utf-8"?>
<sst xmlns="http://schemas.openxmlformats.org/spreadsheetml/2006/main" count="32" uniqueCount="29">
  <si>
    <t>p 12 13</t>
  </si>
  <si>
    <t>24 a 34</t>
  </si>
  <si>
    <t>Compte de résultat différentiel</t>
  </si>
  <si>
    <t>Montant</t>
  </si>
  <si>
    <t>Cout d'achat des marchandises vendues CV</t>
  </si>
  <si>
    <t>Cout fixes CF</t>
  </si>
  <si>
    <t>Resultat courant Re</t>
  </si>
  <si>
    <t>Chiffre d'affaire HT CA</t>
  </si>
  <si>
    <t>MCV = CA-CV</t>
  </si>
  <si>
    <t>TMCV =(CA-CV)/CA</t>
  </si>
  <si>
    <t>Seuil de rentabilité CA*=CF/TMCV</t>
  </si>
  <si>
    <t>1er janvier 2008</t>
  </si>
  <si>
    <t>Point mort =(CA*/CA)*366+1er janv 2008</t>
  </si>
  <si>
    <t>Marge de sécurité</t>
  </si>
  <si>
    <t>Indice de sécurité =(marge de secu/CA)*100</t>
  </si>
  <si>
    <t>CA</t>
  </si>
  <si>
    <t>CV</t>
  </si>
  <si>
    <t>CF</t>
  </si>
  <si>
    <t>Total</t>
  </si>
  <si>
    <t>CA* avec les eq</t>
  </si>
  <si>
    <t>Compte de résultat différentiel au point mort</t>
  </si>
  <si>
    <t>juill aout sept</t>
  </si>
  <si>
    <t>CA HT saisonnier</t>
  </si>
  <si>
    <t>Trimestre</t>
  </si>
  <si>
    <t>CA cumulé</t>
  </si>
  <si>
    <t>3e sem-2e sem</t>
  </si>
  <si>
    <t>CA - 2e trim</t>
  </si>
  <si>
    <t>nombre de jour qu'il faut pour atteindre 35000</t>
  </si>
  <si>
    <t>nouvelle date de point mort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</si>
</sst>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8" formatCode="_-* #,##0\ _€_-;\-* #,##0\ _€_-;_-* &quot;-&quot;??\ _€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0" fontId="0" fillId="0" borderId="5" xfId="0" applyBorder="1"/>
    <xf numFmtId="3" fontId="0" fillId="2" borderId="4" xfId="0" applyNumberFormat="1" applyFill="1" applyBorder="1"/>
    <xf numFmtId="3" fontId="0" fillId="2" borderId="6" xfId="0" applyNumberFormat="1" applyFill="1" applyBorder="1"/>
    <xf numFmtId="10" fontId="0" fillId="0" borderId="0" xfId="2" applyNumberFormat="1" applyFont="1"/>
    <xf numFmtId="14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168" fontId="0" fillId="0" borderId="7" xfId="1" applyNumberFormat="1" applyFont="1" applyBorder="1"/>
    <xf numFmtId="3" fontId="0" fillId="0" borderId="7" xfId="0" applyNumberFormat="1" applyBorder="1"/>
    <xf numFmtId="168" fontId="0" fillId="0" borderId="8" xfId="1" applyNumberFormat="1" applyFon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168" fontId="0" fillId="0" borderId="17" xfId="1" applyNumberFormat="1" applyFont="1" applyBorder="1"/>
    <xf numFmtId="3" fontId="0" fillId="0" borderId="17" xfId="0" applyNumberFormat="1" applyBorder="1"/>
    <xf numFmtId="168" fontId="0" fillId="0" borderId="13" xfId="1" applyNumberFormat="1" applyFont="1" applyBorder="1"/>
    <xf numFmtId="168" fontId="0" fillId="0" borderId="15" xfId="1" applyNumberFormat="1" applyFont="1" applyBorder="1"/>
    <xf numFmtId="168" fontId="0" fillId="0" borderId="18" xfId="1" applyNumberFormat="1" applyFont="1" applyBorder="1"/>
    <xf numFmtId="0" fontId="0" fillId="2" borderId="4" xfId="0" applyFill="1" applyBorder="1"/>
    <xf numFmtId="0" fontId="0" fillId="2" borderId="6" xfId="0" applyFill="1" applyBorder="1"/>
    <xf numFmtId="1" fontId="0" fillId="0" borderId="0" xfId="0" applyNumberFormat="1"/>
    <xf numFmtId="0" fontId="0" fillId="2" borderId="0" xfId="0" applyFill="1" applyBorder="1"/>
    <xf numFmtId="15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Feuil1!$D$4:$D$11</c:f>
              <c:numCache>
                <c:formatCode>General</c:formatCode>
                <c:ptCount val="8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Feuil1!$G$4:$G$11</c:f>
              <c:numCache>
                <c:formatCode>_-* #,##0\ _€_-;\-* #,##0\ _€_-;_-* "-"??\ _€_-;_-@_-</c:formatCode>
                <c:ptCount val="8"/>
                <c:pt idx="0">
                  <c:v>236538.46153846153</c:v>
                </c:pt>
                <c:pt idx="1">
                  <c:v>298076.92307692306</c:v>
                </c:pt>
                <c:pt idx="2">
                  <c:v>359615.38461538462</c:v>
                </c:pt>
                <c:pt idx="3">
                  <c:v>421153.84615384613</c:v>
                </c:pt>
                <c:pt idx="4">
                  <c:v>482692.30769230769</c:v>
                </c:pt>
                <c:pt idx="5">
                  <c:v>544230.76923076925</c:v>
                </c:pt>
                <c:pt idx="6">
                  <c:v>605769.23076923075</c:v>
                </c:pt>
                <c:pt idx="7">
                  <c:v>667307.69230769225</c:v>
                </c:pt>
              </c:numCache>
            </c:numRef>
          </c:val>
        </c:ser>
        <c:marker val="1"/>
        <c:axId val="84280832"/>
        <c:axId val="84282368"/>
      </c:lineChart>
      <c:catAx>
        <c:axId val="84280832"/>
        <c:scaling>
          <c:orientation val="minMax"/>
        </c:scaling>
        <c:axPos val="b"/>
        <c:tickLblPos val="nextTo"/>
        <c:crossAx val="84282368"/>
        <c:crosses val="autoZero"/>
        <c:auto val="1"/>
        <c:lblAlgn val="ctr"/>
        <c:lblOffset val="100"/>
      </c:catAx>
      <c:valAx>
        <c:axId val="84282368"/>
        <c:scaling>
          <c:orientation val="minMax"/>
        </c:scaling>
        <c:axPos val="l"/>
        <c:majorGridlines/>
        <c:numFmt formatCode="General" sourceLinked="1"/>
        <c:tickLblPos val="nextTo"/>
        <c:crossAx val="84280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1</xdr:row>
      <xdr:rowOff>19050</xdr:rowOff>
    </xdr:from>
    <xdr:to>
      <xdr:col>13</xdr:col>
      <xdr:colOff>247650</xdr:colOff>
      <xdr:row>15</xdr:row>
      <xdr:rowOff>57150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activeCell="B30" sqref="B30"/>
    </sheetView>
  </sheetViews>
  <sheetFormatPr baseColWidth="10" defaultRowHeight="15"/>
  <cols>
    <col min="1" max="1" width="41" customWidth="1"/>
    <col min="4" max="4" width="9.140625" customWidth="1"/>
    <col min="5" max="5" width="10.7109375" customWidth="1"/>
    <col min="6" max="6" width="9.5703125" customWidth="1"/>
    <col min="7" max="7" width="11.28515625" customWidth="1"/>
  </cols>
  <sheetData>
    <row r="1" spans="1:14">
      <c r="A1" s="2" t="s">
        <v>2</v>
      </c>
      <c r="B1" s="3"/>
      <c r="M1" t="s">
        <v>0</v>
      </c>
      <c r="N1" t="s">
        <v>1</v>
      </c>
    </row>
    <row r="2" spans="1:14" ht="15.75" thickBot="1">
      <c r="A2" s="4"/>
      <c r="B2" s="5" t="s">
        <v>3</v>
      </c>
      <c r="E2" s="12"/>
    </row>
    <row r="3" spans="1:14" ht="15.75" thickBot="1">
      <c r="A3" s="4" t="s">
        <v>7</v>
      </c>
      <c r="B3" s="8">
        <v>650000</v>
      </c>
      <c r="D3" s="18" t="s">
        <v>15</v>
      </c>
      <c r="E3" s="19" t="s">
        <v>16</v>
      </c>
      <c r="F3" s="19" t="s">
        <v>17</v>
      </c>
      <c r="G3" s="20" t="s">
        <v>18</v>
      </c>
    </row>
    <row r="4" spans="1:14">
      <c r="A4" s="4" t="s">
        <v>4</v>
      </c>
      <c r="B4" s="8">
        <v>400000</v>
      </c>
      <c r="D4" s="21">
        <v>100000</v>
      </c>
      <c r="E4" s="16">
        <f>(B$4/B$3)*D4</f>
        <v>61538.461538461539</v>
      </c>
      <c r="F4" s="17">
        <f>B$7</f>
        <v>175000</v>
      </c>
      <c r="G4" s="26">
        <f>E4+F4</f>
        <v>236538.46153846153</v>
      </c>
    </row>
    <row r="5" spans="1:14">
      <c r="A5" s="4" t="s">
        <v>8</v>
      </c>
      <c r="B5" s="6">
        <f>B3-B4</f>
        <v>250000</v>
      </c>
      <c r="D5" s="22">
        <v>200000</v>
      </c>
      <c r="E5" s="14">
        <f t="shared" ref="E5:E11" si="0">(B$4/B$3)*D5</f>
        <v>123076.92307692308</v>
      </c>
      <c r="F5" s="15">
        <f t="shared" ref="F5:F11" si="1">B$7</f>
        <v>175000</v>
      </c>
      <c r="G5" s="27">
        <f t="shared" ref="G5:G11" si="2">E5+F5</f>
        <v>298076.92307692306</v>
      </c>
    </row>
    <row r="6" spans="1:14">
      <c r="A6" t="s">
        <v>9</v>
      </c>
      <c r="B6" s="10">
        <f>B5/B3</f>
        <v>0.38461538461538464</v>
      </c>
      <c r="D6" s="22">
        <v>300000</v>
      </c>
      <c r="E6" s="14">
        <f t="shared" si="0"/>
        <v>184615.38461538462</v>
      </c>
      <c r="F6" s="15">
        <f t="shared" si="1"/>
        <v>175000</v>
      </c>
      <c r="G6" s="27">
        <f t="shared" si="2"/>
        <v>359615.38461538462</v>
      </c>
    </row>
    <row r="7" spans="1:14">
      <c r="A7" s="4" t="s">
        <v>5</v>
      </c>
      <c r="B7" s="8">
        <v>175000</v>
      </c>
      <c r="D7" s="22">
        <v>400000</v>
      </c>
      <c r="E7" s="14">
        <f t="shared" si="0"/>
        <v>246153.84615384616</v>
      </c>
      <c r="F7" s="15">
        <f t="shared" si="1"/>
        <v>175000</v>
      </c>
      <c r="G7" s="27">
        <f t="shared" si="2"/>
        <v>421153.84615384613</v>
      </c>
    </row>
    <row r="8" spans="1:14" ht="15.75" thickBot="1">
      <c r="A8" s="7" t="s">
        <v>6</v>
      </c>
      <c r="B8" s="9">
        <v>75000</v>
      </c>
      <c r="D8" s="22">
        <v>500000</v>
      </c>
      <c r="E8" s="14">
        <f t="shared" si="0"/>
        <v>307692.30769230769</v>
      </c>
      <c r="F8" s="15">
        <f t="shared" si="1"/>
        <v>175000</v>
      </c>
      <c r="G8" s="27">
        <f t="shared" si="2"/>
        <v>482692.30769230769</v>
      </c>
    </row>
    <row r="9" spans="1:14">
      <c r="D9" s="22">
        <v>600000</v>
      </c>
      <c r="E9" s="14">
        <f t="shared" si="0"/>
        <v>369230.76923076925</v>
      </c>
      <c r="F9" s="15">
        <f t="shared" si="1"/>
        <v>175000</v>
      </c>
      <c r="G9" s="27">
        <f t="shared" si="2"/>
        <v>544230.76923076925</v>
      </c>
    </row>
    <row r="10" spans="1:14">
      <c r="A10" t="s">
        <v>10</v>
      </c>
      <c r="B10">
        <f>B7/B6</f>
        <v>455000</v>
      </c>
      <c r="D10" s="22">
        <v>700000</v>
      </c>
      <c r="E10" s="14">
        <f t="shared" si="0"/>
        <v>430769.23076923081</v>
      </c>
      <c r="F10" s="15">
        <f t="shared" si="1"/>
        <v>175000</v>
      </c>
      <c r="G10" s="27">
        <f t="shared" si="2"/>
        <v>605769.23076923075</v>
      </c>
    </row>
    <row r="11" spans="1:14" ht="15.75" thickBot="1">
      <c r="A11" t="s">
        <v>11</v>
      </c>
      <c r="B11" s="13">
        <f>DATE(2008,1,1)</f>
        <v>39448</v>
      </c>
      <c r="D11" s="23">
        <v>800000</v>
      </c>
      <c r="E11" s="24">
        <f t="shared" si="0"/>
        <v>492307.69230769231</v>
      </c>
      <c r="F11" s="25">
        <f t="shared" si="1"/>
        <v>175000</v>
      </c>
      <c r="G11" s="28">
        <f t="shared" si="2"/>
        <v>667307.69230769225</v>
      </c>
    </row>
    <row r="12" spans="1:14">
      <c r="A12" t="s">
        <v>12</v>
      </c>
      <c r="B12" s="11">
        <f>((B10/B3)*366)+B11</f>
        <v>39704.199999999997</v>
      </c>
    </row>
    <row r="13" spans="1:14">
      <c r="A13" t="s">
        <v>13</v>
      </c>
      <c r="B13" s="1">
        <f>B3-B10</f>
        <v>195000</v>
      </c>
    </row>
    <row r="14" spans="1:14">
      <c r="A14" t="s">
        <v>14</v>
      </c>
      <c r="B14">
        <f>(B13/B3)*100</f>
        <v>30</v>
      </c>
    </row>
    <row r="17" spans="1:6">
      <c r="D17" t="s">
        <v>22</v>
      </c>
    </row>
    <row r="18" spans="1:6">
      <c r="A18" t="s">
        <v>19</v>
      </c>
      <c r="D18" t="s">
        <v>23</v>
      </c>
      <c r="E18" t="s">
        <v>24</v>
      </c>
    </row>
    <row r="19" spans="1:6" ht="15.75" thickBot="1">
      <c r="D19">
        <v>1</v>
      </c>
      <c r="E19">
        <v>220000</v>
      </c>
    </row>
    <row r="20" spans="1:6">
      <c r="A20" s="2" t="s">
        <v>20</v>
      </c>
      <c r="B20" s="3"/>
      <c r="D20">
        <v>2</v>
      </c>
      <c r="E20">
        <v>420000</v>
      </c>
    </row>
    <row r="21" spans="1:6">
      <c r="A21" s="4" t="s">
        <v>7</v>
      </c>
      <c r="B21" s="29">
        <v>455000</v>
      </c>
      <c r="D21">
        <v>3</v>
      </c>
      <c r="E21">
        <v>540000</v>
      </c>
    </row>
    <row r="22" spans="1:6">
      <c r="A22" s="4" t="s">
        <v>4</v>
      </c>
      <c r="B22" s="29">
        <v>280000</v>
      </c>
      <c r="D22">
        <v>4</v>
      </c>
      <c r="E22">
        <v>650000</v>
      </c>
    </row>
    <row r="23" spans="1:6" ht="15.75" thickBot="1">
      <c r="A23" s="7" t="s">
        <v>5</v>
      </c>
      <c r="B23" s="30">
        <v>175000</v>
      </c>
    </row>
    <row r="25" spans="1:6">
      <c r="A25" s="33">
        <v>39629</v>
      </c>
      <c r="B25" s="12">
        <f>DATE(2008,6,30)</f>
        <v>39629</v>
      </c>
    </row>
    <row r="26" spans="1:6">
      <c r="A26" t="s">
        <v>21</v>
      </c>
      <c r="B26" s="32">
        <v>92</v>
      </c>
    </row>
    <row r="27" spans="1:6">
      <c r="A27" t="s">
        <v>25</v>
      </c>
      <c r="B27">
        <f>E21-E20</f>
        <v>120000</v>
      </c>
    </row>
    <row r="28" spans="1:6">
      <c r="A28" t="s">
        <v>26</v>
      </c>
      <c r="B28">
        <f>B21-E20</f>
        <v>35000</v>
      </c>
      <c r="E28" s="31">
        <f>DATE(2008,6,1)</f>
        <v>39600</v>
      </c>
      <c r="F28" s="11">
        <f>E28+E29</f>
        <v>39627</v>
      </c>
    </row>
    <row r="29" spans="1:6">
      <c r="A29" t="s">
        <v>27</v>
      </c>
      <c r="B29">
        <f>(B26*B28)/B27</f>
        <v>26.833333333333332</v>
      </c>
      <c r="E29" s="31">
        <v>27</v>
      </c>
      <c r="F29" s="11"/>
    </row>
    <row r="30" spans="1:6">
      <c r="A30" t="s">
        <v>28</v>
      </c>
      <c r="B30" s="11">
        <f>B25+B29</f>
        <v>39655.833333333336</v>
      </c>
      <c r="F30" s="11"/>
    </row>
    <row r="31" spans="1:6">
      <c r="F31" s="11"/>
    </row>
    <row r="32" spans="1:6">
      <c r="F32" s="11"/>
    </row>
  </sheetData>
  <mergeCells count="2">
    <mergeCell ref="A1:B1"/>
    <mergeCell ref="A20:B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2008-05-28T12:05:46Z</dcterms:created>
  <dcterms:modified xsi:type="dcterms:W3CDTF">2008-05-28T13:30:01Z</dcterms:modified>
</cp:coreProperties>
</file>