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585" yWindow="-15" windowWidth="9660" windowHeight="4170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C3" i="1"/>
  <c r="E3" s="1"/>
  <c r="B4" s="1"/>
  <c r="E4" s="1"/>
  <c r="B5" s="1"/>
  <c r="E5" s="1"/>
  <c r="B6" s="1"/>
  <c r="E6" s="1"/>
  <c r="B7" s="1"/>
  <c r="E7" s="1"/>
  <c r="B8" s="1"/>
  <c r="E8" s="1"/>
  <c r="S12"/>
  <c r="P16"/>
  <c r="R16"/>
  <c r="O12"/>
  <c r="L10"/>
  <c r="L11"/>
  <c r="L12"/>
  <c r="L13"/>
  <c r="L14"/>
  <c r="J15"/>
  <c r="J10"/>
  <c r="J11"/>
  <c r="J12"/>
  <c r="J13"/>
  <c r="J14"/>
  <c r="J9"/>
  <c r="K10"/>
  <c r="K11"/>
  <c r="K12"/>
  <c r="K13"/>
  <c r="K14"/>
  <c r="B15"/>
  <c r="B16"/>
  <c r="B14"/>
  <c r="C15"/>
  <c r="C14"/>
  <c r="E14" s="1"/>
  <c r="G13"/>
  <c r="E13"/>
  <c r="D13"/>
  <c r="C13"/>
  <c r="C8"/>
  <c r="C4" a="1"/>
  <c r="C4"/>
  <c r="C5"/>
  <c r="C6"/>
  <c r="C7"/>
  <c r="D3" l="1"/>
  <c r="D4" s="1"/>
  <c r="D5" s="1"/>
  <c r="D6" s="1"/>
  <c r="D7" s="1"/>
  <c r="K9"/>
  <c r="D14"/>
  <c r="D15"/>
  <c r="L9" l="1"/>
  <c r="K15"/>
  <c r="O3"/>
  <c r="P7" s="1"/>
  <c r="E15"/>
  <c r="R3" l="1"/>
  <c r="S7" s="1"/>
  <c r="L15"/>
  <c r="C16"/>
  <c r="D16" s="1"/>
  <c r="E16" l="1"/>
</calcChain>
</file>

<file path=xl/sharedStrings.xml><?xml version="1.0" encoding="utf-8"?>
<sst xmlns="http://schemas.openxmlformats.org/spreadsheetml/2006/main" count="42" uniqueCount="25">
  <si>
    <t>Année</t>
  </si>
  <si>
    <t>Base à amortir</t>
  </si>
  <si>
    <t>Annuité</t>
  </si>
  <si>
    <t>N</t>
  </si>
  <si>
    <t>N+1</t>
  </si>
  <si>
    <t>N+2</t>
  </si>
  <si>
    <t>N+3</t>
  </si>
  <si>
    <t>N+4</t>
  </si>
  <si>
    <t>N+5</t>
  </si>
  <si>
    <t>Annuité cumulée</t>
  </si>
  <si>
    <t>Valeur nette comptable</t>
  </si>
  <si>
    <t>Amortissement dégressif sur 4 ans</t>
  </si>
  <si>
    <t>Amortissement linéaire sur 5 ans</t>
  </si>
  <si>
    <t>A.F. dégressif</t>
  </si>
  <si>
    <t>A.C. linéaire</t>
  </si>
  <si>
    <t>Somme</t>
  </si>
  <si>
    <t>Am. Dérogatoire : A.F.-A.C</t>
  </si>
  <si>
    <t>681 (Année N)</t>
  </si>
  <si>
    <t>687 (Année N)</t>
  </si>
  <si>
    <t>28 (Année N)</t>
  </si>
  <si>
    <t>145 (Année N)</t>
  </si>
  <si>
    <t>681 (Année N+4)</t>
  </si>
  <si>
    <t>28 (Année N+4)</t>
  </si>
  <si>
    <t>145 (Année N+4)</t>
  </si>
  <si>
    <t>787 (Année N+4)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</si>
</sst>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1" applyNumberFormat="1" applyFont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3" fontId="0" fillId="2" borderId="10" xfId="0" applyNumberFormat="1" applyFill="1" applyBorder="1" applyAlignment="1">
      <alignment horizontal="center" vertical="center"/>
    </xf>
    <xf numFmtId="2" fontId="0" fillId="2" borderId="10" xfId="0" applyNumberFormat="1" applyFill="1" applyBorder="1" applyAlignment="1">
      <alignment horizontal="center" vertical="center"/>
    </xf>
    <xf numFmtId="4" fontId="0" fillId="2" borderId="10" xfId="0" applyNumberFormat="1" applyFill="1" applyBorder="1" applyAlignment="1">
      <alignment horizontal="center" vertical="center"/>
    </xf>
    <xf numFmtId="4" fontId="0" fillId="2" borderId="9" xfId="0" applyNumberFormat="1" applyFill="1" applyBorder="1" applyAlignment="1">
      <alignment horizontal="center" vertical="center"/>
    </xf>
    <xf numFmtId="2" fontId="0" fillId="2" borderId="9" xfId="1" applyNumberFormat="1" applyFon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2" fontId="0" fillId="2" borderId="10" xfId="1" applyNumberFormat="1" applyFont="1" applyFill="1" applyBorder="1" applyAlignment="1">
      <alignment horizontal="center" vertical="center"/>
    </xf>
    <xf numFmtId="2" fontId="0" fillId="2" borderId="11" xfId="1" applyNumberFormat="1" applyFont="1" applyFill="1" applyBorder="1"/>
    <xf numFmtId="2" fontId="0" fillId="2" borderId="10" xfId="1" applyNumberFormat="1" applyFont="1" applyFill="1" applyBorder="1"/>
    <xf numFmtId="2" fontId="0" fillId="2" borderId="9" xfId="1" applyNumberFormat="1" applyFont="1" applyFill="1" applyBorder="1"/>
    <xf numFmtId="0" fontId="0" fillId="3" borderId="10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4" borderId="1" xfId="0" applyFill="1" applyBorder="1" applyAlignment="1">
      <alignment vertical="center"/>
    </xf>
    <xf numFmtId="2" fontId="0" fillId="2" borderId="10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3" fontId="0" fillId="0" borderId="1" xfId="0" applyNumberFormat="1" applyBorder="1"/>
    <xf numFmtId="2" fontId="0" fillId="2" borderId="4" xfId="0" applyNumberFormat="1" applyFill="1" applyBorder="1"/>
    <xf numFmtId="0" fontId="0" fillId="2" borderId="2" xfId="0" applyFill="1" applyBorder="1"/>
    <xf numFmtId="0" fontId="0" fillId="2" borderId="6" xfId="0" applyFill="1" applyBorder="1"/>
    <xf numFmtId="0" fontId="0" fillId="2" borderId="5" xfId="0" applyFill="1" applyBorder="1"/>
    <xf numFmtId="2" fontId="0" fillId="2" borderId="2" xfId="0" applyNumberFormat="1" applyFill="1" applyBorder="1"/>
    <xf numFmtId="0" fontId="0" fillId="2" borderId="0" xfId="0" applyFill="1"/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2" fontId="0" fillId="2" borderId="2" xfId="0" applyNumberFormat="1" applyFill="1" applyBorder="1" applyAlignment="1">
      <alignment horizontal="center" vertical="center"/>
    </xf>
    <xf numFmtId="2" fontId="0" fillId="2" borderId="4" xfId="0" applyNumberForma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2" fontId="0" fillId="2" borderId="7" xfId="0" applyNumberFormat="1" applyFill="1" applyBorder="1" applyAlignment="1">
      <alignment horizontal="center" vertical="center"/>
    </xf>
    <xf numFmtId="2" fontId="0" fillId="2" borderId="8" xfId="0" applyNumberFormat="1" applyFill="1" applyBorder="1" applyAlignment="1">
      <alignment horizontal="center" vertical="center"/>
    </xf>
    <xf numFmtId="3" fontId="0" fillId="0" borderId="12" xfId="0" applyNumberFormat="1" applyBorder="1" applyAlignment="1">
      <alignment horizontal="center"/>
    </xf>
    <xf numFmtId="3" fontId="0" fillId="0" borderId="13" xfId="0" applyNumberFormat="1" applyBorder="1" applyAlignment="1">
      <alignment horizontal="center"/>
    </xf>
  </cellXfs>
  <cellStyles count="2">
    <cellStyle name="Millier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504825</xdr:colOff>
      <xdr:row>17</xdr:row>
      <xdr:rowOff>19050</xdr:rowOff>
    </xdr:from>
    <xdr:to>
      <xdr:col>3</xdr:col>
      <xdr:colOff>581025</xdr:colOff>
      <xdr:row>21</xdr:row>
      <xdr:rowOff>57150</xdr:rowOff>
    </xdr:to>
    <xdr:sp macro="" textlink="">
      <xdr:nvSpPr>
        <xdr:cNvPr id="2" name="ZoneTexte 1"/>
        <xdr:cNvSpPr txBox="1"/>
      </xdr:nvSpPr>
      <xdr:spPr>
        <a:xfrm>
          <a:off x="1266825" y="3257550"/>
          <a:ext cx="2171700" cy="800100"/>
        </a:xfrm>
        <a:prstGeom prst="rect">
          <a:avLst/>
        </a:prstGeom>
        <a:solidFill>
          <a:schemeClr val="bg1">
            <a:lumMod val="85000"/>
          </a:schemeClr>
        </a:solidFill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fr-FR" sz="1100"/>
            <a:t>Remarque : dans le cas d'un amortissement dégressif, une partie de mois = UN MOIS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Amortissemen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>
        <row r="1">
          <cell r="E1">
            <v>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8"/>
  <sheetViews>
    <sheetView tabSelected="1" topLeftCell="G1" workbookViewId="0">
      <selection activeCell="L23" sqref="L23"/>
    </sheetView>
  </sheetViews>
  <sheetFormatPr baseColWidth="10" defaultRowHeight="15"/>
  <cols>
    <col min="2" max="4" width="15.7109375" customWidth="1"/>
    <col min="5" max="5" width="21.42578125" customWidth="1"/>
    <col min="9" max="12" width="15.7109375" customWidth="1"/>
    <col min="13" max="13" width="21.42578125" customWidth="1"/>
  </cols>
  <sheetData>
    <row r="1" spans="1:19" ht="15.75">
      <c r="A1" s="29" t="s">
        <v>12</v>
      </c>
      <c r="B1" s="30"/>
      <c r="C1" s="30"/>
      <c r="D1" s="30"/>
      <c r="E1" s="31"/>
    </row>
    <row r="2" spans="1:19">
      <c r="A2" s="18" t="s">
        <v>0</v>
      </c>
      <c r="B2" s="19" t="s">
        <v>1</v>
      </c>
      <c r="C2" s="19" t="s">
        <v>2</v>
      </c>
      <c r="D2" s="19" t="s">
        <v>9</v>
      </c>
      <c r="E2" s="19" t="s">
        <v>10</v>
      </c>
      <c r="O2" s="38" t="s">
        <v>17</v>
      </c>
      <c r="P2" s="39"/>
      <c r="R2" s="38" t="s">
        <v>18</v>
      </c>
      <c r="S2" s="39"/>
    </row>
    <row r="3" spans="1:19">
      <c r="A3" s="16" t="s">
        <v>3</v>
      </c>
      <c r="B3" s="6">
        <v>8000</v>
      </c>
      <c r="C3" s="7">
        <f>B3/[1]Feuil1!$E$1*8.5/12</f>
        <v>1133.3333333333333</v>
      </c>
      <c r="D3" s="7">
        <f>C3</f>
        <v>1133.3333333333333</v>
      </c>
      <c r="E3" s="8">
        <f>B3 -C3</f>
        <v>6866.666666666667</v>
      </c>
      <c r="O3" s="23">
        <f>K9</f>
        <v>1133.3333333333333</v>
      </c>
      <c r="P3" s="24"/>
      <c r="R3" s="23">
        <f>L9</f>
        <v>1491.6666666666667</v>
      </c>
      <c r="S3" s="24"/>
    </row>
    <row r="4" spans="1:19">
      <c r="A4" s="16" t="s">
        <v>4</v>
      </c>
      <c r="B4" s="6">
        <f>E3</f>
        <v>6866.666666666667</v>
      </c>
      <c r="C4" s="5">
        <f t="array" ref="C4:C7">$B3/5</f>
        <v>1600</v>
      </c>
      <c r="D4" s="7">
        <f t="shared" ref="D4:D7" si="0">D3+C4</f>
        <v>2733.333333333333</v>
      </c>
      <c r="E4" s="8">
        <f>B4-C4</f>
        <v>5266.666666666667</v>
      </c>
      <c r="O4" s="25"/>
      <c r="P4" s="26"/>
      <c r="R4" s="25"/>
      <c r="S4" s="26"/>
    </row>
    <row r="5" spans="1:19">
      <c r="A5" s="16" t="s">
        <v>5</v>
      </c>
      <c r="B5" s="8">
        <f>E4</f>
        <v>5266.666666666667</v>
      </c>
      <c r="C5" s="5">
        <v>1600</v>
      </c>
      <c r="D5" s="7">
        <f t="shared" si="0"/>
        <v>4333.333333333333</v>
      </c>
      <c r="E5" s="8">
        <f t="shared" ref="E5:E8" si="1">B5-C5</f>
        <v>3666.666666666667</v>
      </c>
    </row>
    <row r="6" spans="1:19">
      <c r="A6" s="16" t="s">
        <v>6</v>
      </c>
      <c r="B6" s="8">
        <f t="shared" ref="B6:B8" si="2">E5</f>
        <v>3666.666666666667</v>
      </c>
      <c r="C6" s="5">
        <v>1600</v>
      </c>
      <c r="D6" s="7">
        <f t="shared" si="0"/>
        <v>5933.333333333333</v>
      </c>
      <c r="E6" s="8">
        <f t="shared" si="1"/>
        <v>2066.666666666667</v>
      </c>
      <c r="O6" s="38" t="s">
        <v>19</v>
      </c>
      <c r="P6" s="39"/>
      <c r="R6" s="38" t="s">
        <v>20</v>
      </c>
      <c r="S6" s="39"/>
    </row>
    <row r="7" spans="1:19" ht="15.75">
      <c r="A7" s="16" t="s">
        <v>7</v>
      </c>
      <c r="B7" s="8">
        <f t="shared" si="2"/>
        <v>2066.666666666667</v>
      </c>
      <c r="C7" s="5">
        <v>1600</v>
      </c>
      <c r="D7" s="7">
        <f t="shared" si="0"/>
        <v>7533.333333333333</v>
      </c>
      <c r="E7" s="8">
        <f t="shared" si="1"/>
        <v>466.66666666666697</v>
      </c>
      <c r="I7" s="29" t="s">
        <v>12</v>
      </c>
      <c r="J7" s="30"/>
      <c r="K7" s="30"/>
      <c r="L7" s="30"/>
      <c r="M7" s="31"/>
      <c r="O7" s="23"/>
      <c r="P7" s="27">
        <f>O3</f>
        <v>1133.3333333333333</v>
      </c>
      <c r="R7" s="23"/>
      <c r="S7" s="27">
        <f>R3</f>
        <v>1491.6666666666667</v>
      </c>
    </row>
    <row r="8" spans="1:19">
      <c r="A8" s="17" t="s">
        <v>8</v>
      </c>
      <c r="B8" s="9">
        <f t="shared" si="2"/>
        <v>466.66666666666697</v>
      </c>
      <c r="C8" s="10">
        <f>B3/5*3.5/12</f>
        <v>466.66666666666669</v>
      </c>
      <c r="D8" s="11">
        <v>8000</v>
      </c>
      <c r="E8" s="9">
        <f t="shared" si="1"/>
        <v>0</v>
      </c>
      <c r="I8" s="18" t="s">
        <v>0</v>
      </c>
      <c r="J8" s="19" t="s">
        <v>13</v>
      </c>
      <c r="K8" s="19" t="s">
        <v>14</v>
      </c>
      <c r="L8" s="34" t="s">
        <v>16</v>
      </c>
      <c r="M8" s="35"/>
      <c r="O8" s="25"/>
      <c r="P8" s="26"/>
      <c r="R8" s="25"/>
      <c r="S8" s="26"/>
    </row>
    <row r="9" spans="1:19">
      <c r="I9" s="16" t="s">
        <v>3</v>
      </c>
      <c r="J9" s="6">
        <f>C13</f>
        <v>2625</v>
      </c>
      <c r="K9" s="7">
        <f>C3</f>
        <v>1133.3333333333333</v>
      </c>
      <c r="L9" s="32">
        <f>J9-K9</f>
        <v>1491.6666666666667</v>
      </c>
      <c r="M9" s="33"/>
    </row>
    <row r="10" spans="1:19">
      <c r="I10" s="16" t="s">
        <v>4</v>
      </c>
      <c r="J10" s="6">
        <f t="shared" ref="J10:J14" si="3">C14</f>
        <v>2351.5625</v>
      </c>
      <c r="K10" s="7">
        <f t="shared" ref="K10:K14" si="4">C4</f>
        <v>1600</v>
      </c>
      <c r="L10" s="36">
        <f t="shared" ref="L10:L14" si="5">J10-K10</f>
        <v>751.5625</v>
      </c>
      <c r="M10" s="37"/>
    </row>
    <row r="11" spans="1:19" ht="15.75">
      <c r="A11" s="29" t="s">
        <v>11</v>
      </c>
      <c r="B11" s="30"/>
      <c r="C11" s="30"/>
      <c r="D11" s="30"/>
      <c r="E11" s="31"/>
      <c r="I11" s="16" t="s">
        <v>5</v>
      </c>
      <c r="J11" s="6">
        <f t="shared" si="3"/>
        <v>1511.71875</v>
      </c>
      <c r="K11" s="7">
        <f t="shared" si="4"/>
        <v>1600</v>
      </c>
      <c r="L11" s="36">
        <f t="shared" si="5"/>
        <v>-88.28125</v>
      </c>
      <c r="M11" s="37"/>
      <c r="O11" s="38" t="s">
        <v>21</v>
      </c>
      <c r="P11" s="39"/>
      <c r="R11" s="38" t="s">
        <v>24</v>
      </c>
      <c r="S11" s="39"/>
    </row>
    <row r="12" spans="1:19">
      <c r="A12" s="18" t="s">
        <v>0</v>
      </c>
      <c r="B12" s="19" t="s">
        <v>1</v>
      </c>
      <c r="C12" s="19" t="s">
        <v>2</v>
      </c>
      <c r="D12" s="19" t="s">
        <v>9</v>
      </c>
      <c r="E12" s="19" t="s">
        <v>10</v>
      </c>
      <c r="I12" s="16" t="s">
        <v>6</v>
      </c>
      <c r="J12" s="6">
        <f t="shared" si="3"/>
        <v>1511.71875</v>
      </c>
      <c r="K12" s="7">
        <f t="shared" si="4"/>
        <v>1600</v>
      </c>
      <c r="L12" s="36">
        <f t="shared" si="5"/>
        <v>-88.28125</v>
      </c>
      <c r="M12" s="37"/>
      <c r="O12" s="23">
        <f>K13</f>
        <v>1600</v>
      </c>
      <c r="P12" s="24"/>
      <c r="R12" s="23"/>
      <c r="S12" s="27">
        <f>O12</f>
        <v>1600</v>
      </c>
    </row>
    <row r="13" spans="1:19">
      <c r="A13" s="16" t="s">
        <v>3</v>
      </c>
      <c r="B13" s="12">
        <v>8000</v>
      </c>
      <c r="C13" s="20">
        <f>B13*(1/4*(1.25+0.5))*9/12</f>
        <v>2625</v>
      </c>
      <c r="D13" s="7">
        <f>C13</f>
        <v>2625</v>
      </c>
      <c r="E13" s="8">
        <f>B13-C13</f>
        <v>5375</v>
      </c>
      <c r="G13" s="13">
        <f>1/4</f>
        <v>0.25</v>
      </c>
      <c r="I13" s="16" t="s">
        <v>7</v>
      </c>
      <c r="J13" s="6">
        <f t="shared" si="3"/>
        <v>0</v>
      </c>
      <c r="K13" s="7">
        <f t="shared" si="4"/>
        <v>1600</v>
      </c>
      <c r="L13" s="36">
        <f t="shared" si="5"/>
        <v>-1600</v>
      </c>
      <c r="M13" s="37"/>
      <c r="O13" s="28"/>
      <c r="P13" s="26"/>
      <c r="R13" s="25"/>
      <c r="S13" s="26"/>
    </row>
    <row r="14" spans="1:19">
      <c r="A14" s="16" t="s">
        <v>4</v>
      </c>
      <c r="B14" s="12">
        <f>E13</f>
        <v>5375</v>
      </c>
      <c r="C14" s="7">
        <f>MAX(E13*(1/4*(1.25+0.5)),E13*G14)</f>
        <v>2351.5625</v>
      </c>
      <c r="D14" s="7">
        <f>D13+C14</f>
        <v>4976.5625</v>
      </c>
      <c r="E14" s="8">
        <f>E13-C14</f>
        <v>3023.4375</v>
      </c>
      <c r="G14" s="14">
        <v>0.33333333333333331</v>
      </c>
      <c r="I14" s="16" t="s">
        <v>8</v>
      </c>
      <c r="J14" s="6">
        <f t="shared" si="3"/>
        <v>0</v>
      </c>
      <c r="K14" s="7">
        <f t="shared" si="4"/>
        <v>466.66666666666669</v>
      </c>
      <c r="L14" s="40">
        <f t="shared" si="5"/>
        <v>-466.66666666666669</v>
      </c>
      <c r="M14" s="41"/>
    </row>
    <row r="15" spans="1:19">
      <c r="A15" s="16" t="s">
        <v>5</v>
      </c>
      <c r="B15" s="12">
        <f t="shared" ref="B15:B16" si="6">E14</f>
        <v>3023.4375</v>
      </c>
      <c r="C15" s="7">
        <f t="shared" ref="C15:C16" si="7">MAX(E14*(1/4*(1.25+0.5)),E14*G15)</f>
        <v>1511.71875</v>
      </c>
      <c r="D15" s="7">
        <f t="shared" ref="D15:D16" si="8">D14+C15</f>
        <v>6488.28125</v>
      </c>
      <c r="E15" s="8">
        <f t="shared" ref="E15:E16" si="9">E14-C15</f>
        <v>1511.71875</v>
      </c>
      <c r="G15" s="14">
        <v>0.5</v>
      </c>
      <c r="I15" s="21" t="s">
        <v>15</v>
      </c>
      <c r="J15" s="22">
        <f>SUM(J9:J14)</f>
        <v>8000</v>
      </c>
      <c r="K15" s="22">
        <f t="shared" ref="K15:L15" si="10">SUM(K9:K14)</f>
        <v>8000</v>
      </c>
      <c r="L15" s="42">
        <f t="shared" si="10"/>
        <v>0</v>
      </c>
      <c r="M15" s="43"/>
      <c r="O15" s="38" t="s">
        <v>22</v>
      </c>
      <c r="P15" s="39"/>
      <c r="R15" s="38" t="s">
        <v>23</v>
      </c>
      <c r="S15" s="39"/>
    </row>
    <row r="16" spans="1:19">
      <c r="A16" s="17" t="s">
        <v>6</v>
      </c>
      <c r="B16" s="10">
        <f t="shared" si="6"/>
        <v>1511.71875</v>
      </c>
      <c r="C16" s="11">
        <f t="shared" si="7"/>
        <v>1511.71875</v>
      </c>
      <c r="D16" s="11">
        <f t="shared" si="8"/>
        <v>8000</v>
      </c>
      <c r="E16" s="9">
        <f t="shared" si="9"/>
        <v>0</v>
      </c>
      <c r="G16" s="15">
        <v>1</v>
      </c>
      <c r="O16" s="23"/>
      <c r="P16" s="27">
        <f>-L13</f>
        <v>1600</v>
      </c>
      <c r="R16" s="23">
        <f>-L13</f>
        <v>1600</v>
      </c>
      <c r="S16" s="27"/>
    </row>
    <row r="17" spans="1:19">
      <c r="A17" s="1"/>
      <c r="B17" s="2"/>
      <c r="C17" s="1"/>
      <c r="D17" s="3"/>
      <c r="E17" s="2"/>
      <c r="O17" s="25"/>
      <c r="P17" s="26"/>
      <c r="R17" s="25"/>
      <c r="S17" s="26"/>
    </row>
    <row r="18" spans="1:19">
      <c r="A18" s="1"/>
      <c r="B18" s="2"/>
      <c r="C18" s="4"/>
      <c r="D18" s="3"/>
      <c r="E18" s="2"/>
    </row>
  </sheetData>
  <mergeCells count="19">
    <mergeCell ref="R15:S15"/>
    <mergeCell ref="L13:M13"/>
    <mergeCell ref="L14:M14"/>
    <mergeCell ref="L15:M15"/>
    <mergeCell ref="O2:P2"/>
    <mergeCell ref="R2:S2"/>
    <mergeCell ref="O6:P6"/>
    <mergeCell ref="R6:S6"/>
    <mergeCell ref="O11:P11"/>
    <mergeCell ref="R11:S11"/>
    <mergeCell ref="O15:P15"/>
    <mergeCell ref="L12:M12"/>
    <mergeCell ref="A1:E1"/>
    <mergeCell ref="A11:E11"/>
    <mergeCell ref="I7:M7"/>
    <mergeCell ref="L9:M9"/>
    <mergeCell ref="L8:M8"/>
    <mergeCell ref="L10:M10"/>
    <mergeCell ref="L11:M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EISTI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2009-11-24T08:22:25Z</dcterms:created>
  <dcterms:modified xsi:type="dcterms:W3CDTF">2010-01-08T12:03:07Z</dcterms:modified>
</cp:coreProperties>
</file>