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35" windowHeight="9150" activeTab="3"/>
  </bookViews>
  <sheets>
    <sheet name="ENNONCE" sheetId="1" r:id="rId1"/>
    <sheet name="valeur d'origine" sheetId="2" r:id="rId2"/>
    <sheet name="AMORT DEGRESSIF" sheetId="3" r:id="rId3"/>
    <sheet name="AMORT DEROGATOIRE" sheetId="4" r:id="rId4"/>
  </sheets>
  <calcPr calcId="125725"/>
</workbook>
</file>

<file path=xl/calcChain.xml><?xml version="1.0" encoding="utf-8"?>
<calcChain xmlns="http://schemas.openxmlformats.org/spreadsheetml/2006/main">
  <c r="G26" i="4"/>
  <c r="F26"/>
  <c r="G20"/>
  <c r="G21"/>
  <c r="G22"/>
  <c r="G23"/>
  <c r="G24"/>
  <c r="G25"/>
  <c r="G19"/>
  <c r="F16"/>
  <c r="F17"/>
  <c r="F18"/>
  <c r="F15"/>
  <c r="E17"/>
  <c r="E18"/>
  <c r="E19"/>
  <c r="E20"/>
  <c r="E21"/>
  <c r="E22"/>
  <c r="E23"/>
  <c r="E24"/>
  <c r="E25"/>
  <c r="E16"/>
  <c r="E15"/>
  <c r="D25"/>
  <c r="D15"/>
  <c r="D10"/>
  <c r="C17"/>
  <c r="C18"/>
  <c r="C19"/>
  <c r="C20"/>
  <c r="C21"/>
  <c r="C22"/>
  <c r="C16"/>
  <c r="C15"/>
  <c r="B17"/>
  <c r="B18"/>
  <c r="B19"/>
  <c r="B20"/>
  <c r="B21"/>
  <c r="B22"/>
  <c r="B16"/>
  <c r="B15"/>
  <c r="D17" i="3"/>
  <c r="E17" l="1"/>
  <c r="B18" s="1"/>
  <c r="C18" l="1"/>
  <c r="D18" s="1"/>
  <c r="E18" l="1"/>
  <c r="B19" s="1"/>
  <c r="C19" l="1"/>
  <c r="D19" s="1"/>
  <c r="E19" l="1"/>
  <c r="B20" s="1"/>
  <c r="C13"/>
  <c r="C7" i="2"/>
  <c r="C20" i="3" l="1"/>
  <c r="D20" s="1"/>
  <c r="E20" l="1"/>
  <c r="B21" s="1"/>
  <c r="C21" l="1"/>
  <c r="D21" s="1"/>
  <c r="E21" l="1"/>
  <c r="B22" s="1"/>
  <c r="C22" l="1"/>
  <c r="D22" s="1"/>
  <c r="E22" l="1"/>
  <c r="B23" s="1"/>
  <c r="C23" l="1"/>
  <c r="C24" l="1"/>
  <c r="D23"/>
  <c r="D24" s="1"/>
  <c r="E23"/>
  <c r="B24" s="1"/>
  <c r="E24" s="1"/>
</calcChain>
</file>

<file path=xl/sharedStrings.xml><?xml version="1.0" encoding="utf-8"?>
<sst xmlns="http://schemas.openxmlformats.org/spreadsheetml/2006/main" count="69" uniqueCount="52">
  <si>
    <t>EXERCICE CREDOU</t>
  </si>
  <si>
    <t>L'entreprise CREDOU a acquis le 26 avril 2009 une machine outil mise en service le 2 mai.</t>
  </si>
  <si>
    <t>Prix d'achat 28 500 € Hors taxes.</t>
  </si>
  <si>
    <t xml:space="preserve">L'entreprise  a bénéficié, à titre exceptionne, d'une remise de 5%; </t>
  </si>
  <si>
    <t>d'autre part, elle a supporté des frais de montage pour 2135€HT, TVA 19.60%</t>
  </si>
  <si>
    <t>L'entreprise  clôture son exercice le 31 décembre.</t>
  </si>
  <si>
    <t>Du point de vue comptable, la durée d'utilisation est de 10 ans, du point de vue fiscale 8 ans.</t>
  </si>
  <si>
    <t>Cette machine est amortie selon le mode linéaire</t>
  </si>
  <si>
    <t>Déterminer la valeur d'origine de la machine</t>
  </si>
  <si>
    <t>présenter le plan d'amortissement selon 2 hypothses :</t>
  </si>
  <si>
    <t>relative aux immobilisations non décomposables</t>
  </si>
  <si>
    <t xml:space="preserve">1°)l'entreprise bénéficie de la mesure de simplification, réservée auxPME, </t>
  </si>
  <si>
    <t>2°) l'entreprise ne peut bénéficier de cette mesure.</t>
  </si>
  <si>
    <t>Elle désire obtenir la déductibilité maximum.</t>
  </si>
  <si>
    <t>DETERMINAION DE LA VALEUR D'ORIGINE</t>
  </si>
  <si>
    <t xml:space="preserve">  = prix d'achat +frais d'acquisition</t>
  </si>
  <si>
    <t>(28 500 *95%) + 2135 =</t>
  </si>
  <si>
    <t>1ère hypothèse</t>
  </si>
  <si>
    <t>Possibilité de pratiquer l'amortissement des immo non décomposables en dégressif fiscal</t>
  </si>
  <si>
    <t>et sur leur durée d'usage fiscale afin d'éviter la comptabilisation d'amortissements</t>
  </si>
  <si>
    <t>dérogatoires tout en bénéficiant du maximum de déduction fiscale.</t>
  </si>
  <si>
    <t>Le point de départ de l'amortissement est le 1er avril, premier jour du mois</t>
  </si>
  <si>
    <t xml:space="preserve">d'acquisition. </t>
  </si>
  <si>
    <t>La première annuitéest de 9 mois (du 1er avril au 31 décembre) soit :</t>
  </si>
  <si>
    <t>29 210 X34.38%X9/12 =</t>
  </si>
  <si>
    <t>DATE</t>
  </si>
  <si>
    <t>Base à amortir</t>
  </si>
  <si>
    <t>Annuité</t>
  </si>
  <si>
    <t>Amortissements cumulés</t>
  </si>
  <si>
    <t>Valeur nette comptable</t>
  </si>
  <si>
    <t>Machine-ouil</t>
  </si>
  <si>
    <t>N</t>
  </si>
  <si>
    <t>N+1</t>
  </si>
  <si>
    <t>N+2</t>
  </si>
  <si>
    <t>N+3</t>
  </si>
  <si>
    <t>N+4</t>
  </si>
  <si>
    <t>N+5</t>
  </si>
  <si>
    <t>N+6</t>
  </si>
  <si>
    <t>N+7</t>
  </si>
  <si>
    <t>Le taux dégressif = 12.5% X2.75 = 34.375 %</t>
  </si>
  <si>
    <t>2ème hypothèse</t>
  </si>
  <si>
    <t>Maximum de déductibilité fiscale = amortissement dérogatoire en complément du comptable</t>
  </si>
  <si>
    <t>N+8</t>
  </si>
  <si>
    <t>N+9</t>
  </si>
  <si>
    <t>N+10</t>
  </si>
  <si>
    <t>Amort fiscal</t>
  </si>
  <si>
    <t>Amort comptable</t>
  </si>
  <si>
    <t>amort dérogatoires</t>
  </si>
  <si>
    <t>Le taux d'amortissement comptable  est de 10%</t>
  </si>
  <si>
    <t>1ère annuité : 29210 *10%*8/12=</t>
  </si>
  <si>
    <t>+</t>
  </si>
  <si>
    <t>-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</si>
</sst>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43" fontId="0" fillId="0" borderId="0" xfId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43" fontId="0" fillId="0" borderId="5" xfId="1" applyFont="1" applyBorder="1"/>
    <xf numFmtId="43" fontId="0" fillId="0" borderId="5" xfId="0" applyNumberFormat="1" applyBorder="1" applyAlignment="1">
      <alignment horizontal="center"/>
    </xf>
    <xf numFmtId="43" fontId="0" fillId="0" borderId="5" xfId="0" applyNumberFormat="1" applyBorder="1" applyAlignment="1"/>
    <xf numFmtId="43" fontId="0" fillId="0" borderId="5" xfId="0" applyNumberFormat="1" applyBorder="1"/>
    <xf numFmtId="43" fontId="0" fillId="0" borderId="5" xfId="0" applyNumberFormat="1" applyFill="1" applyBorder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7" xfId="0" applyFill="1" applyBorder="1" applyAlignment="1">
      <alignment horizontal="center"/>
    </xf>
    <xf numFmtId="43" fontId="0" fillId="0" borderId="8" xfId="0" applyNumberFormat="1" applyBorder="1"/>
    <xf numFmtId="0" fontId="0" fillId="0" borderId="8" xfId="0" applyBorder="1"/>
    <xf numFmtId="43" fontId="0" fillId="0" borderId="9" xfId="0" applyNumberFormat="1" applyBorder="1"/>
    <xf numFmtId="0" fontId="0" fillId="0" borderId="7" xfId="0" applyFill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43" fontId="0" fillId="0" borderId="15" xfId="0" applyNumberFormat="1" applyBorder="1" applyAlignment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43" fontId="0" fillId="0" borderId="19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opLeftCell="A11" workbookViewId="0">
      <selection activeCell="A29" sqref="A29"/>
    </sheetView>
  </sheetViews>
  <sheetFormatPr baseColWidth="10" defaultRowHeight="15"/>
  <sheetData>
    <row r="1" spans="1:2" ht="18.75">
      <c r="A1" s="1" t="s">
        <v>0</v>
      </c>
    </row>
    <row r="3" spans="1:2">
      <c r="A3" t="s">
        <v>1</v>
      </c>
    </row>
    <row r="4" spans="1:2">
      <c r="A4" t="s">
        <v>2</v>
      </c>
    </row>
    <row r="5" spans="1:2">
      <c r="A5" t="s">
        <v>3</v>
      </c>
    </row>
    <row r="6" spans="1:2">
      <c r="A6" t="s">
        <v>4</v>
      </c>
    </row>
    <row r="7" spans="1:2">
      <c r="A7" t="s">
        <v>5</v>
      </c>
    </row>
    <row r="8" spans="1:2">
      <c r="A8" t="s">
        <v>6</v>
      </c>
    </row>
    <row r="9" spans="1:2">
      <c r="A9" t="s">
        <v>7</v>
      </c>
    </row>
    <row r="11" spans="1:2">
      <c r="A11" t="s">
        <v>8</v>
      </c>
    </row>
    <row r="13" spans="1:2">
      <c r="A13" t="s">
        <v>9</v>
      </c>
    </row>
    <row r="14" spans="1:2">
      <c r="B14" t="s">
        <v>11</v>
      </c>
    </row>
    <row r="15" spans="1:2">
      <c r="B15" t="s">
        <v>10</v>
      </c>
    </row>
    <row r="16" spans="1:2">
      <c r="B16" t="s">
        <v>12</v>
      </c>
    </row>
    <row r="17" spans="2:2">
      <c r="B17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A8" sqref="A8"/>
    </sheetView>
  </sheetViews>
  <sheetFormatPr baseColWidth="10" defaultRowHeight="15"/>
  <sheetData>
    <row r="1" spans="1:3" ht="18.75">
      <c r="A1" s="1" t="s">
        <v>0</v>
      </c>
    </row>
    <row r="3" spans="1:3">
      <c r="A3" t="s">
        <v>14</v>
      </c>
    </row>
    <row r="5" spans="1:3">
      <c r="A5" t="s">
        <v>15</v>
      </c>
    </row>
    <row r="7" spans="1:3">
      <c r="A7" t="s">
        <v>16</v>
      </c>
      <c r="C7">
        <f>(28500*95%)+2135</f>
        <v>29210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F17" sqref="F17"/>
    </sheetView>
  </sheetViews>
  <sheetFormatPr baseColWidth="10" defaultRowHeight="15"/>
  <sheetData>
    <row r="1" spans="1:5" ht="18.75">
      <c r="A1" s="1" t="s">
        <v>0</v>
      </c>
    </row>
    <row r="4" spans="1:5">
      <c r="A4" t="s">
        <v>17</v>
      </c>
    </row>
    <row r="6" spans="1:5">
      <c r="A6" t="s">
        <v>18</v>
      </c>
    </row>
    <row r="7" spans="1:5">
      <c r="A7" t="s">
        <v>19</v>
      </c>
    </row>
    <row r="8" spans="1:5">
      <c r="A8" t="s">
        <v>20</v>
      </c>
    </row>
    <row r="9" spans="1:5">
      <c r="A9" t="s">
        <v>39</v>
      </c>
    </row>
    <row r="10" spans="1:5">
      <c r="A10" t="s">
        <v>21</v>
      </c>
    </row>
    <row r="11" spans="1:5">
      <c r="A11" t="s">
        <v>22</v>
      </c>
    </row>
    <row r="12" spans="1:5">
      <c r="A12" t="s">
        <v>23</v>
      </c>
    </row>
    <row r="13" spans="1:5">
      <c r="A13" t="s">
        <v>24</v>
      </c>
      <c r="C13" s="2">
        <f>29210*34.38%*9/12</f>
        <v>7531.7985000000008</v>
      </c>
    </row>
    <row r="14" spans="1:5" ht="15.75" thickBot="1"/>
    <row r="15" spans="1:5" ht="15.75" thickBot="1">
      <c r="A15" s="3" t="s">
        <v>30</v>
      </c>
      <c r="B15" s="4"/>
      <c r="C15" s="4"/>
      <c r="D15" s="4"/>
      <c r="E15" s="5"/>
    </row>
    <row r="16" spans="1:5" ht="45">
      <c r="A16" s="6" t="s">
        <v>25</v>
      </c>
      <c r="B16" s="7" t="s">
        <v>26</v>
      </c>
      <c r="C16" s="6" t="s">
        <v>27</v>
      </c>
      <c r="D16" s="7" t="s">
        <v>28</v>
      </c>
      <c r="E16" s="7" t="s">
        <v>29</v>
      </c>
    </row>
    <row r="17" spans="1:5">
      <c r="A17" s="8" t="s">
        <v>31</v>
      </c>
      <c r="B17" s="9">
        <v>29210</v>
      </c>
      <c r="C17" s="10">
        <v>7531.8</v>
      </c>
      <c r="D17" s="10">
        <f>C17</f>
        <v>7531.8</v>
      </c>
      <c r="E17" s="11">
        <f>B17-D17</f>
        <v>21678.2</v>
      </c>
    </row>
    <row r="18" spans="1:5">
      <c r="A18" s="8" t="s">
        <v>32</v>
      </c>
      <c r="B18" s="9">
        <f>E17</f>
        <v>21678.2</v>
      </c>
      <c r="C18" s="10">
        <f>B18*0.34375</f>
        <v>7451.8812500000004</v>
      </c>
      <c r="D18" s="10">
        <f>D17+C18</f>
        <v>14983.681250000001</v>
      </c>
      <c r="E18" s="11">
        <f>B18-C18</f>
        <v>14226.31875</v>
      </c>
    </row>
    <row r="19" spans="1:5">
      <c r="A19" s="8" t="s">
        <v>33</v>
      </c>
      <c r="B19" s="9">
        <f t="shared" ref="B19:B24" si="0">E18</f>
        <v>14226.31875</v>
      </c>
      <c r="C19" s="10">
        <f t="shared" ref="C19:C22" si="1">B19*0.34375</f>
        <v>4890.2970703125002</v>
      </c>
      <c r="D19" s="10">
        <f t="shared" ref="D19:D24" si="2">D18+C19</f>
        <v>19873.978320312501</v>
      </c>
      <c r="E19" s="11">
        <f t="shared" ref="E19:E24" si="3">B19-C19</f>
        <v>9336.0216796874993</v>
      </c>
    </row>
    <row r="20" spans="1:5">
      <c r="A20" s="8" t="s">
        <v>34</v>
      </c>
      <c r="B20" s="9">
        <f t="shared" si="0"/>
        <v>9336.0216796874993</v>
      </c>
      <c r="C20" s="10">
        <f t="shared" si="1"/>
        <v>3209.2574523925778</v>
      </c>
      <c r="D20" s="10">
        <f t="shared" si="2"/>
        <v>23083.235772705077</v>
      </c>
      <c r="E20" s="11">
        <f t="shared" si="3"/>
        <v>6126.7642272949215</v>
      </c>
    </row>
    <row r="21" spans="1:5">
      <c r="A21" s="8" t="s">
        <v>35</v>
      </c>
      <c r="B21" s="9">
        <f t="shared" si="0"/>
        <v>6126.7642272949215</v>
      </c>
      <c r="C21" s="10">
        <f t="shared" si="1"/>
        <v>2106.0752031326292</v>
      </c>
      <c r="D21" s="10">
        <f t="shared" si="2"/>
        <v>25189.310975837707</v>
      </c>
      <c r="E21" s="11">
        <f t="shared" si="3"/>
        <v>4020.6890241622923</v>
      </c>
    </row>
    <row r="22" spans="1:5">
      <c r="A22" s="8" t="s">
        <v>36</v>
      </c>
      <c r="B22" s="9">
        <f t="shared" si="0"/>
        <v>4020.6890241622923</v>
      </c>
      <c r="C22" s="10">
        <f t="shared" si="1"/>
        <v>1382.1118520557879</v>
      </c>
      <c r="D22" s="10">
        <f t="shared" si="2"/>
        <v>26571.422827893493</v>
      </c>
      <c r="E22" s="11">
        <f t="shared" si="3"/>
        <v>2638.5771721065043</v>
      </c>
    </row>
    <row r="23" spans="1:5">
      <c r="A23" s="8" t="s">
        <v>37</v>
      </c>
      <c r="B23" s="9">
        <f t="shared" si="0"/>
        <v>2638.5771721065043</v>
      </c>
      <c r="C23" s="12">
        <f>B23*0.5</f>
        <v>1319.2885860532522</v>
      </c>
      <c r="D23" s="10">
        <f t="shared" si="2"/>
        <v>27890.711413946745</v>
      </c>
      <c r="E23" s="13">
        <f t="shared" si="3"/>
        <v>1319.2885860532522</v>
      </c>
    </row>
    <row r="24" spans="1:5">
      <c r="A24" s="8" t="s">
        <v>38</v>
      </c>
      <c r="B24" s="9">
        <f t="shared" si="0"/>
        <v>1319.2885860532522</v>
      </c>
      <c r="C24" s="12">
        <f>C23</f>
        <v>1319.2885860532522</v>
      </c>
      <c r="D24" s="10">
        <f t="shared" si="2"/>
        <v>29209.999999999996</v>
      </c>
      <c r="E24" s="13">
        <f t="shared" si="3"/>
        <v>0</v>
      </c>
    </row>
  </sheetData>
  <mergeCells count="1">
    <mergeCell ref="A15:E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F10" sqref="F10"/>
    </sheetView>
  </sheetViews>
  <sheetFormatPr baseColWidth="10" defaultRowHeight="15"/>
  <cols>
    <col min="1" max="1" width="6.7109375" customWidth="1"/>
    <col min="3" max="3" width="16.42578125" customWidth="1"/>
    <col min="5" max="5" width="15.85546875" customWidth="1"/>
    <col min="6" max="6" width="10.42578125" customWidth="1"/>
  </cols>
  <sheetData>
    <row r="1" spans="1:7" ht="18.75">
      <c r="A1" s="1" t="s">
        <v>0</v>
      </c>
    </row>
    <row r="4" spans="1:7">
      <c r="A4" t="s">
        <v>40</v>
      </c>
    </row>
    <row r="6" spans="1:7">
      <c r="A6" t="s">
        <v>41</v>
      </c>
    </row>
    <row r="8" spans="1:7">
      <c r="A8" t="s">
        <v>48</v>
      </c>
    </row>
    <row r="10" spans="1:7">
      <c r="A10" t="s">
        <v>49</v>
      </c>
      <c r="D10" s="2">
        <f>29210*10%*8/12</f>
        <v>1947.3333333333333</v>
      </c>
    </row>
    <row r="11" spans="1:7" ht="15.75" thickBot="1"/>
    <row r="12" spans="1:7" ht="15.75" thickBot="1">
      <c r="A12" s="3" t="s">
        <v>30</v>
      </c>
      <c r="B12" s="4"/>
      <c r="C12" s="4"/>
      <c r="D12" s="4"/>
      <c r="E12" s="5"/>
    </row>
    <row r="13" spans="1:7" ht="15.75" thickBot="1">
      <c r="A13" s="14"/>
      <c r="B13" s="15" t="s">
        <v>45</v>
      </c>
      <c r="C13" s="24"/>
      <c r="D13" s="15" t="s">
        <v>46</v>
      </c>
      <c r="E13" s="24"/>
      <c r="F13" s="16" t="s">
        <v>47</v>
      </c>
      <c r="G13" s="17"/>
    </row>
    <row r="14" spans="1:7" ht="33" customHeight="1">
      <c r="A14" s="25" t="s">
        <v>25</v>
      </c>
      <c r="B14" s="26" t="s">
        <v>27</v>
      </c>
      <c r="C14" s="27" t="s">
        <v>28</v>
      </c>
      <c r="D14" s="26" t="s">
        <v>27</v>
      </c>
      <c r="E14" s="28" t="s">
        <v>28</v>
      </c>
      <c r="F14" s="19" t="s">
        <v>50</v>
      </c>
      <c r="G14" s="23" t="s">
        <v>51</v>
      </c>
    </row>
    <row r="15" spans="1:7">
      <c r="A15" s="29" t="s">
        <v>31</v>
      </c>
      <c r="B15" s="9">
        <f>'AMORT DEGRESSIF'!C17</f>
        <v>7531.8</v>
      </c>
      <c r="C15" s="10">
        <f>'AMORT DEGRESSIF'!D17</f>
        <v>7531.8</v>
      </c>
      <c r="D15" s="10">
        <f>D10</f>
        <v>1947.3333333333333</v>
      </c>
      <c r="E15" s="30">
        <f>D15</f>
        <v>1947.3333333333333</v>
      </c>
      <c r="F15" s="20">
        <f>B15-D15</f>
        <v>5584.4666666666672</v>
      </c>
      <c r="G15" s="21"/>
    </row>
    <row r="16" spans="1:7">
      <c r="A16" s="29" t="s">
        <v>32</v>
      </c>
      <c r="B16" s="9">
        <f>'AMORT DEGRESSIF'!C18</f>
        <v>7451.8812500000004</v>
      </c>
      <c r="C16" s="10">
        <f>'AMORT DEGRESSIF'!D18</f>
        <v>14983.681250000001</v>
      </c>
      <c r="D16" s="10">
        <v>2921</v>
      </c>
      <c r="E16" s="30">
        <f>E15+D16</f>
        <v>4868.333333333333</v>
      </c>
      <c r="F16" s="20">
        <f t="shared" ref="F16:G19" si="0">B16-D16</f>
        <v>4530.8812500000004</v>
      </c>
      <c r="G16" s="21"/>
    </row>
    <row r="17" spans="1:7">
      <c r="A17" s="29" t="s">
        <v>33</v>
      </c>
      <c r="B17" s="9">
        <f>'AMORT DEGRESSIF'!C19</f>
        <v>4890.2970703125002</v>
      </c>
      <c r="C17" s="10">
        <f>'AMORT DEGRESSIF'!D19</f>
        <v>19873.978320312501</v>
      </c>
      <c r="D17" s="10">
        <v>2921</v>
      </c>
      <c r="E17" s="30">
        <f t="shared" ref="E17:E25" si="1">E16+D17</f>
        <v>7789.333333333333</v>
      </c>
      <c r="F17" s="20">
        <f t="shared" si="0"/>
        <v>1969.2970703125002</v>
      </c>
      <c r="G17" s="21"/>
    </row>
    <row r="18" spans="1:7">
      <c r="A18" s="29" t="s">
        <v>34</v>
      </c>
      <c r="B18" s="9">
        <f>'AMORT DEGRESSIF'!C20</f>
        <v>3209.2574523925778</v>
      </c>
      <c r="C18" s="10">
        <f>'AMORT DEGRESSIF'!D20</f>
        <v>23083.235772705077</v>
      </c>
      <c r="D18" s="10">
        <v>2921</v>
      </c>
      <c r="E18" s="30">
        <f t="shared" si="1"/>
        <v>10710.333333333332</v>
      </c>
      <c r="F18" s="20">
        <f t="shared" si="0"/>
        <v>288.25745239257776</v>
      </c>
      <c r="G18" s="21"/>
    </row>
    <row r="19" spans="1:7">
      <c r="A19" s="29" t="s">
        <v>35</v>
      </c>
      <c r="B19" s="9">
        <f>'AMORT DEGRESSIF'!C21</f>
        <v>2106.0752031326292</v>
      </c>
      <c r="C19" s="10">
        <f>'AMORT DEGRESSIF'!D21</f>
        <v>25189.310975837707</v>
      </c>
      <c r="D19" s="10">
        <v>2921</v>
      </c>
      <c r="E19" s="30">
        <f t="shared" si="1"/>
        <v>13631.333333333332</v>
      </c>
      <c r="F19" s="21"/>
      <c r="G19" s="20">
        <f>D19-B19</f>
        <v>814.92479686737079</v>
      </c>
    </row>
    <row r="20" spans="1:7">
      <c r="A20" s="29" t="s">
        <v>36</v>
      </c>
      <c r="B20" s="9">
        <f>'AMORT DEGRESSIF'!C22</f>
        <v>1382.1118520557879</v>
      </c>
      <c r="C20" s="10">
        <f>'AMORT DEGRESSIF'!D22</f>
        <v>26571.422827893493</v>
      </c>
      <c r="D20" s="10">
        <v>2921</v>
      </c>
      <c r="E20" s="30">
        <f t="shared" si="1"/>
        <v>16552.333333333332</v>
      </c>
      <c r="F20" s="21"/>
      <c r="G20" s="20">
        <f t="shared" ref="G20:G25" si="2">D20-B20</f>
        <v>1538.8881479442121</v>
      </c>
    </row>
    <row r="21" spans="1:7">
      <c r="A21" s="29" t="s">
        <v>37</v>
      </c>
      <c r="B21" s="9">
        <f>'AMORT DEGRESSIF'!C23</f>
        <v>1319.2885860532522</v>
      </c>
      <c r="C21" s="10">
        <f>'AMORT DEGRESSIF'!D23</f>
        <v>27890.711413946745</v>
      </c>
      <c r="D21" s="10">
        <v>2921</v>
      </c>
      <c r="E21" s="30">
        <f t="shared" si="1"/>
        <v>19473.333333333332</v>
      </c>
      <c r="F21" s="21"/>
      <c r="G21" s="20">
        <f t="shared" si="2"/>
        <v>1601.7114139467478</v>
      </c>
    </row>
    <row r="22" spans="1:7">
      <c r="A22" s="29" t="s">
        <v>38</v>
      </c>
      <c r="B22" s="9">
        <f>'AMORT DEGRESSIF'!C24</f>
        <v>1319.2885860532522</v>
      </c>
      <c r="C22" s="10">
        <f>'AMORT DEGRESSIF'!D24</f>
        <v>29209.999999999996</v>
      </c>
      <c r="D22" s="10">
        <v>2921</v>
      </c>
      <c r="E22" s="30">
        <f t="shared" si="1"/>
        <v>22394.333333333332</v>
      </c>
      <c r="F22" s="21"/>
      <c r="G22" s="20">
        <f t="shared" si="2"/>
        <v>1601.7114139467478</v>
      </c>
    </row>
    <row r="23" spans="1:7">
      <c r="A23" s="29" t="s">
        <v>42</v>
      </c>
      <c r="B23" s="18"/>
      <c r="C23" s="18"/>
      <c r="D23" s="10">
        <v>2921</v>
      </c>
      <c r="E23" s="30">
        <f t="shared" si="1"/>
        <v>25315.333333333332</v>
      </c>
      <c r="F23" s="21"/>
      <c r="G23" s="20">
        <f t="shared" si="2"/>
        <v>2921</v>
      </c>
    </row>
    <row r="24" spans="1:7">
      <c r="A24" s="29" t="s">
        <v>43</v>
      </c>
      <c r="B24" s="18"/>
      <c r="C24" s="18"/>
      <c r="D24" s="10">
        <v>2921</v>
      </c>
      <c r="E24" s="30">
        <f t="shared" si="1"/>
        <v>28236.333333333332</v>
      </c>
      <c r="F24" s="21"/>
      <c r="G24" s="20">
        <f t="shared" si="2"/>
        <v>2921</v>
      </c>
    </row>
    <row r="25" spans="1:7">
      <c r="A25" s="29" t="s">
        <v>44</v>
      </c>
      <c r="B25" s="18"/>
      <c r="C25" s="18"/>
      <c r="D25" s="12">
        <f>D24-D15</f>
        <v>973.66666666666674</v>
      </c>
      <c r="E25" s="30">
        <f t="shared" si="1"/>
        <v>29210</v>
      </c>
      <c r="F25" s="34"/>
      <c r="G25" s="35">
        <f t="shared" si="2"/>
        <v>973.66666666666674</v>
      </c>
    </row>
    <row r="26" spans="1:7" ht="15.75" thickBot="1">
      <c r="A26" s="31"/>
      <c r="B26" s="32"/>
      <c r="C26" s="32"/>
      <c r="D26" s="32"/>
      <c r="E26" s="33"/>
      <c r="F26" s="22">
        <f>SUM(F15:F25)</f>
        <v>12372.902439371746</v>
      </c>
      <c r="G26" s="22">
        <f>SUM(G15:G25)</f>
        <v>12372.902439371745</v>
      </c>
    </row>
  </sheetData>
  <mergeCells count="4">
    <mergeCell ref="A12:E12"/>
    <mergeCell ref="B13:C13"/>
    <mergeCell ref="D13:E13"/>
    <mergeCell ref="F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ENNONCE</vt:lpstr>
      <vt:lpstr>valeur d'origine</vt:lpstr>
      <vt:lpstr>AMORT DEGRESSIF</vt:lpstr>
      <vt:lpstr>AMORT DEROGATOIRE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2009-10-27T16:37:12Z</cp:lastPrinted>
  <dcterms:created xsi:type="dcterms:W3CDTF">2009-10-27T14:42:39Z</dcterms:created>
  <dcterms:modified xsi:type="dcterms:W3CDTF">2009-10-27T16:41:28Z</dcterms:modified>
</cp:coreProperties>
</file>