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0335" windowHeight="9150" activeTab="6"/>
  </bookViews>
  <sheets>
    <sheet name="coquelicot" sheetId="1" r:id="rId1"/>
    <sheet name="Feuil2" sheetId="2" state="hidden" r:id="rId2"/>
    <sheet name="marguerite" sheetId="3" r:id="rId3"/>
    <sheet name="niel" sheetId="7" r:id="rId4"/>
    <sheet name="camion" sheetId="6" r:id="rId5"/>
    <sheet name="tulipe" sheetId="5" r:id="rId6"/>
    <sheet name="geranium" sheetId="4" r:id="rId7"/>
  </sheets>
  <calcPr calcId="125725"/>
</workbook>
</file>

<file path=xl/calcChain.xml><?xml version="1.0" encoding="utf-8"?>
<calcChain xmlns="http://schemas.openxmlformats.org/spreadsheetml/2006/main">
  <c r="D15" i="4"/>
  <c r="D14"/>
  <c r="D13"/>
  <c r="D12"/>
  <c r="E11"/>
  <c r="B13" i="5"/>
  <c r="B12"/>
  <c r="D12"/>
  <c r="D13"/>
  <c r="B14" s="1"/>
  <c r="D14" s="1"/>
  <c r="B15" s="1"/>
  <c r="D15" s="1"/>
  <c r="B16" s="1"/>
  <c r="D16" s="1"/>
  <c r="D11"/>
  <c r="C10" i="6"/>
  <c r="C8"/>
  <c r="E44" i="7"/>
  <c r="D47"/>
  <c r="D46"/>
  <c r="D43"/>
  <c r="E12" i="4" l="1"/>
  <c r="D40" i="7"/>
  <c r="E40"/>
  <c r="D41" s="1"/>
  <c r="E41" s="1"/>
  <c r="E39"/>
  <c r="D39"/>
  <c r="E38"/>
  <c r="E34"/>
  <c r="E26"/>
  <c r="E25"/>
  <c r="C26"/>
  <c r="C27"/>
  <c r="E27" s="1"/>
  <c r="C28" s="1"/>
  <c r="E28" s="1"/>
  <c r="C29" s="1"/>
  <c r="E29" s="1"/>
  <c r="C30" s="1"/>
  <c r="E30" s="1"/>
  <c r="C31" s="1"/>
  <c r="E31" s="1"/>
  <c r="C32" s="1"/>
  <c r="E32" s="1"/>
  <c r="C33" s="1"/>
  <c r="E33" s="1"/>
  <c r="C34" s="1"/>
  <c r="C25"/>
  <c r="E24"/>
  <c r="E27" i="3"/>
  <c r="B20" i="1"/>
  <c r="B19"/>
  <c r="E19"/>
  <c r="E20"/>
  <c r="B21" s="1"/>
  <c r="E21" s="1"/>
  <c r="B22" s="1"/>
  <c r="E22" s="1"/>
  <c r="B23" s="1"/>
  <c r="E23" s="1"/>
  <c r="B24" s="1"/>
  <c r="E24" s="1"/>
  <c r="B25" s="1"/>
  <c r="E25" s="1"/>
  <c r="B26" s="1"/>
  <c r="E26" s="1"/>
  <c r="B27" s="1"/>
  <c r="E27" s="1"/>
  <c r="E18"/>
  <c r="D20"/>
  <c r="D21"/>
  <c r="D22"/>
  <c r="D23"/>
  <c r="D24"/>
  <c r="D25"/>
  <c r="D26"/>
  <c r="D27"/>
  <c r="D19"/>
  <c r="D18"/>
  <c r="F8"/>
  <c r="E13" i="4" l="1"/>
  <c r="D42" i="7"/>
  <c r="E42"/>
  <c r="E14" i="4" l="1"/>
  <c r="E43" i="7"/>
  <c r="E15" i="4" l="1"/>
  <c r="D45" i="7"/>
  <c r="E45" s="1"/>
  <c r="E46" s="1"/>
  <c r="E47" s="1"/>
  <c r="D44"/>
</calcChain>
</file>

<file path=xl/sharedStrings.xml><?xml version="1.0" encoding="utf-8"?>
<sst xmlns="http://schemas.openxmlformats.org/spreadsheetml/2006/main" count="149" uniqueCount="114">
  <si>
    <t>LES AMORTISSEMENTS Corrigés</t>
  </si>
  <si>
    <t>1er exercice : COQUELICOT</t>
  </si>
  <si>
    <t>Matériel de bureau et d'informatique :</t>
  </si>
  <si>
    <t>Matériel et Ouillage :</t>
  </si>
  <si>
    <t>TOTAL</t>
  </si>
  <si>
    <t>Date d'acquisition :</t>
  </si>
  <si>
    <t>125 800 X10% X n = 62900</t>
  </si>
  <si>
    <t>12580n =62900 d'où n =</t>
  </si>
  <si>
    <t>62900/12580 =</t>
  </si>
  <si>
    <t xml:space="preserve">Les amortissements ont été pratiqués sur 5 ans donc la date d'acquisition du matériel de </t>
  </si>
  <si>
    <t>bureau et du matériel d'outillage se situe le 1/01/N-5</t>
  </si>
  <si>
    <t>Annuité</t>
  </si>
  <si>
    <t>Cumul</t>
  </si>
  <si>
    <t>Valeur Résiduelle</t>
  </si>
  <si>
    <t>Valeur d'origine</t>
  </si>
  <si>
    <t>Année</t>
  </si>
  <si>
    <t>2ème exercice : MARGUERITE</t>
  </si>
  <si>
    <t xml:space="preserve">Valeur d'origine du Matériel </t>
  </si>
  <si>
    <t>Taux d'amortissement : 10%</t>
  </si>
  <si>
    <t>Nombre d'annuités : 3</t>
  </si>
  <si>
    <t>VO -30% VO = 140000</t>
  </si>
  <si>
    <t>70% VO         =140000</t>
  </si>
  <si>
    <t>VO = 140 000/70%</t>
  </si>
  <si>
    <t>VO = 200 000</t>
  </si>
  <si>
    <t>valeur comptable nette au 31/12/200n = 140 000</t>
  </si>
  <si>
    <t>512 BANQUE</t>
  </si>
  <si>
    <t>775 PRODUIT CESSION</t>
  </si>
  <si>
    <t>681 DOTATIONS AMORTISSEMENTS</t>
  </si>
  <si>
    <t>100 000X10%X6/12</t>
  </si>
  <si>
    <t>2815 AMORT MAT OUTILLAGE</t>
  </si>
  <si>
    <t>675 VAL COMPT ELE ACTIF CEDE</t>
  </si>
  <si>
    <t>215 MATERIEL</t>
  </si>
  <si>
    <t>3ème exercice : NIEL</t>
  </si>
  <si>
    <t>Une machine est achetée le 20 juin pour 24 500 € HT.</t>
  </si>
  <si>
    <t>Rappel des règles :</t>
  </si>
  <si>
    <t>LINEAIRE :</t>
  </si>
  <si>
    <t>début = date de mise en service</t>
  </si>
  <si>
    <t>n+1 lignes au tableau</t>
  </si>
  <si>
    <r>
      <t>t</t>
    </r>
    <r>
      <rPr>
        <vertAlign val="subscript"/>
        <sz val="10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 100/n</t>
    </r>
  </si>
  <si>
    <t>DEGRESSIF :</t>
  </si>
  <si>
    <t>début = date d'acquisition</t>
  </si>
  <si>
    <t>n lignes au tableau</t>
  </si>
  <si>
    <r>
      <t>t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t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* coefficient fiscal</t>
    </r>
  </si>
  <si>
    <t>Coefficient = 1,25 si t= 3 ou 4 ans</t>
  </si>
  <si>
    <t>1,75 si t=5 ou 6 ans</t>
  </si>
  <si>
    <t>2,25 si t&gt;6ans</t>
  </si>
  <si>
    <t>ANNEE</t>
  </si>
  <si>
    <t>Valeur d'Origine</t>
  </si>
  <si>
    <t>ANNUITE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</si>
  <si>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</si>
  <si>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</si>
  <si>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</si>
  <si>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</si>
  <si>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</si>
  <si>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</si>
  <si>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</si>
  <si>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</si>
  <si>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</si>
  <si>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</si>
  <si>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</si>
  <si>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24500*10%*190/360=</t>
  </si>
  <si>
    <t>24500*22,5%*7/12=</t>
  </si>
  <si>
    <t>21284*22.5%</t>
  </si>
  <si>
    <t>16495.1*22.5%</t>
  </si>
  <si>
    <t>12783.7*22.5%</t>
  </si>
  <si>
    <t>9907.37*22.5%</t>
  </si>
  <si>
    <t>7678.21*22;5%</t>
  </si>
  <si>
    <t>5951*25%</t>
  </si>
  <si>
    <t>DADP</t>
  </si>
  <si>
    <t>281 AMT MATERIEL</t>
  </si>
  <si>
    <t>LINEAIRE</t>
  </si>
  <si>
    <t>DEGRESSIF</t>
  </si>
  <si>
    <t>4 ème exercice : CAMION</t>
  </si>
  <si>
    <t>Amortissement de la fourgonnette</t>
  </si>
  <si>
    <t>N-1</t>
  </si>
  <si>
    <t>48 000 *20% =</t>
  </si>
  <si>
    <t>48 000*20%*9/12</t>
  </si>
  <si>
    <t>681 Dotation aux amortissement</t>
  </si>
  <si>
    <t>2818 Amort Materiel de transport</t>
  </si>
  <si>
    <t>512 Banque</t>
  </si>
  <si>
    <t>30 000</t>
  </si>
  <si>
    <t>775 Produitcession elets actif</t>
  </si>
  <si>
    <t>16 800</t>
  </si>
  <si>
    <t>675 Valeur comptable Elts actif cede</t>
  </si>
  <si>
    <t>31 200</t>
  </si>
  <si>
    <t>2182 Matériel de transport</t>
  </si>
  <si>
    <t>48 000</t>
  </si>
  <si>
    <t>Le matériel étant détruit, il n'y a pas de TVA à reverser</t>
  </si>
  <si>
    <t>5ème exercice : TULIPE</t>
  </si>
  <si>
    <t>taux linéaire : 100/5 = 20%</t>
  </si>
  <si>
    <t>226530*20%*10/12 = 37 755</t>
  </si>
  <si>
    <t>1ère annuité :</t>
  </si>
  <si>
    <t>2ème annuité : 226520/5 = 45306</t>
  </si>
  <si>
    <t>n</t>
  </si>
  <si>
    <t>n+1</t>
  </si>
  <si>
    <t>n+2</t>
  </si>
  <si>
    <t>n+3</t>
  </si>
  <si>
    <t>n+4</t>
  </si>
  <si>
    <t>n+5</t>
  </si>
  <si>
    <t>VO</t>
  </si>
  <si>
    <t>VR</t>
  </si>
  <si>
    <t>6ème exercice : GERANIUM</t>
  </si>
  <si>
    <t>taux linéaire : 100/5 =20%</t>
  </si>
  <si>
    <t>taux dégressif: 20% * 1.75 = 35 %</t>
  </si>
  <si>
    <t xml:space="preserve">1ère annuité </t>
  </si>
  <si>
    <t>11/2007-31/03/2007</t>
  </si>
  <si>
    <t>31/03/08</t>
  </si>
  <si>
    <t>31/03/09</t>
  </si>
  <si>
    <t>31/03/10</t>
  </si>
  <si>
    <t>31/03/11</t>
  </si>
  <si>
    <t>32 920*35%</t>
  </si>
  <si>
    <t>21398*35%</t>
  </si>
  <si>
    <t>13909*50%</t>
  </si>
  <si>
    <t>385'0 *35%*5/12 = 5620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</si>
</sst>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7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H22" sqref="H22"/>
    </sheetView>
  </sheetViews>
  <sheetFormatPr baseColWidth="10" defaultRowHeight="15"/>
  <cols>
    <col min="1" max="1" width="11.42578125" customWidth="1"/>
    <col min="3" max="3" width="11.42578125" customWidth="1"/>
    <col min="6" max="6" width="11.5703125" style="3" bestFit="1" customWidth="1"/>
  </cols>
  <sheetData>
    <row r="1" spans="1:6" ht="18.75">
      <c r="A1" s="1" t="s">
        <v>0</v>
      </c>
      <c r="F1" s="5"/>
    </row>
    <row r="4" spans="1:6">
      <c r="A4" s="2" t="s">
        <v>1</v>
      </c>
    </row>
    <row r="6" spans="1:6">
      <c r="A6" t="s">
        <v>2</v>
      </c>
      <c r="F6" s="4">
        <v>51800</v>
      </c>
    </row>
    <row r="7" spans="1:6">
      <c r="A7" t="s">
        <v>3</v>
      </c>
      <c r="F7" s="3">
        <v>74000</v>
      </c>
    </row>
    <row r="8" spans="1:6">
      <c r="D8" t="s">
        <v>4</v>
      </c>
      <c r="F8" s="3">
        <f>SUM(F6:F7)</f>
        <v>125800</v>
      </c>
    </row>
    <row r="10" spans="1:6">
      <c r="A10" t="s">
        <v>5</v>
      </c>
    </row>
    <row r="11" spans="1:6">
      <c r="A11" t="s">
        <v>6</v>
      </c>
    </row>
    <row r="12" spans="1:6">
      <c r="A12" t="s">
        <v>7</v>
      </c>
      <c r="D12" t="s">
        <v>8</v>
      </c>
      <c r="F12" s="6">
        <v>5</v>
      </c>
    </row>
    <row r="14" spans="1:6">
      <c r="A14" t="s">
        <v>9</v>
      </c>
    </row>
    <row r="15" spans="1:6">
      <c r="A15" t="s">
        <v>10</v>
      </c>
    </row>
    <row r="17" spans="1:5" ht="30">
      <c r="A17" s="10" t="s">
        <v>15</v>
      </c>
      <c r="B17" s="11" t="s">
        <v>14</v>
      </c>
      <c r="C17" s="10" t="s">
        <v>11</v>
      </c>
      <c r="D17" s="10" t="s">
        <v>12</v>
      </c>
      <c r="E17" s="11" t="s">
        <v>13</v>
      </c>
    </row>
    <row r="18" spans="1:5">
      <c r="A18" s="8">
        <v>1</v>
      </c>
      <c r="B18" s="7">
        <v>125800</v>
      </c>
      <c r="C18" s="7">
        <v>12580</v>
      </c>
      <c r="D18" s="7">
        <f>C18</f>
        <v>12580</v>
      </c>
      <c r="E18" s="7">
        <f>B18-C18</f>
        <v>113220</v>
      </c>
    </row>
    <row r="19" spans="1:5">
      <c r="A19" s="8">
        <v>2</v>
      </c>
      <c r="B19" s="7">
        <f>E18</f>
        <v>113220</v>
      </c>
      <c r="C19" s="7">
        <v>12580</v>
      </c>
      <c r="D19" s="7">
        <f>D18+C19</f>
        <v>25160</v>
      </c>
      <c r="E19" s="7">
        <f t="shared" ref="E19:E27" si="0">B19-C19</f>
        <v>100640</v>
      </c>
    </row>
    <row r="20" spans="1:5">
      <c r="A20" s="8">
        <v>3</v>
      </c>
      <c r="B20" s="7">
        <f t="shared" ref="B20:B27" si="1">E19</f>
        <v>100640</v>
      </c>
      <c r="C20" s="7">
        <v>12580</v>
      </c>
      <c r="D20" s="7">
        <f t="shared" ref="D20:D27" si="2">D19+C20</f>
        <v>37740</v>
      </c>
      <c r="E20" s="7">
        <f t="shared" si="0"/>
        <v>88060</v>
      </c>
    </row>
    <row r="21" spans="1:5">
      <c r="A21" s="8">
        <v>4</v>
      </c>
      <c r="B21" s="7">
        <f t="shared" si="1"/>
        <v>88060</v>
      </c>
      <c r="C21" s="7">
        <v>12580</v>
      </c>
      <c r="D21" s="7">
        <f t="shared" si="2"/>
        <v>50320</v>
      </c>
      <c r="E21" s="7">
        <f t="shared" si="0"/>
        <v>75480</v>
      </c>
    </row>
    <row r="22" spans="1:5">
      <c r="A22" s="8">
        <v>5</v>
      </c>
      <c r="B22" s="7">
        <f t="shared" si="1"/>
        <v>75480</v>
      </c>
      <c r="C22" s="7">
        <v>12580</v>
      </c>
      <c r="D22" s="9">
        <f t="shared" si="2"/>
        <v>62900</v>
      </c>
      <c r="E22" s="7">
        <f t="shared" si="0"/>
        <v>62900</v>
      </c>
    </row>
    <row r="23" spans="1:5">
      <c r="A23" s="8">
        <v>6</v>
      </c>
      <c r="B23" s="7">
        <f t="shared" si="1"/>
        <v>62900</v>
      </c>
      <c r="C23" s="7">
        <v>12580</v>
      </c>
      <c r="D23" s="7">
        <f t="shared" si="2"/>
        <v>75480</v>
      </c>
      <c r="E23" s="7">
        <f t="shared" si="0"/>
        <v>50320</v>
      </c>
    </row>
    <row r="24" spans="1:5">
      <c r="A24" s="8">
        <v>7</v>
      </c>
      <c r="B24" s="7">
        <f t="shared" si="1"/>
        <v>50320</v>
      </c>
      <c r="C24" s="7">
        <v>12580</v>
      </c>
      <c r="D24" s="7">
        <f t="shared" si="2"/>
        <v>88060</v>
      </c>
      <c r="E24" s="7">
        <f t="shared" si="0"/>
        <v>37740</v>
      </c>
    </row>
    <row r="25" spans="1:5">
      <c r="A25" s="8">
        <v>8</v>
      </c>
      <c r="B25" s="7">
        <f t="shared" si="1"/>
        <v>37740</v>
      </c>
      <c r="C25" s="7">
        <v>12580</v>
      </c>
      <c r="D25" s="7">
        <f t="shared" si="2"/>
        <v>100640</v>
      </c>
      <c r="E25" s="7">
        <f t="shared" si="0"/>
        <v>25160</v>
      </c>
    </row>
    <row r="26" spans="1:5">
      <c r="A26" s="8">
        <v>9</v>
      </c>
      <c r="B26" s="7">
        <f t="shared" si="1"/>
        <v>25160</v>
      </c>
      <c r="C26" s="7">
        <v>12580</v>
      </c>
      <c r="D26" s="7">
        <f t="shared" si="2"/>
        <v>113220</v>
      </c>
      <c r="E26" s="7">
        <f t="shared" si="0"/>
        <v>12580</v>
      </c>
    </row>
    <row r="27" spans="1:5">
      <c r="A27" s="8">
        <v>10</v>
      </c>
      <c r="B27" s="7">
        <f t="shared" si="1"/>
        <v>12580</v>
      </c>
      <c r="C27" s="7">
        <v>12580</v>
      </c>
      <c r="D27" s="7">
        <f t="shared" si="2"/>
        <v>125800</v>
      </c>
      <c r="E27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topLeftCell="A2" workbookViewId="0">
      <selection activeCell="C28" sqref="C28"/>
    </sheetView>
  </sheetViews>
  <sheetFormatPr baseColWidth="10" defaultRowHeight="15"/>
  <cols>
    <col min="1" max="1" width="23.7109375" customWidth="1"/>
    <col min="2" max="2" width="6.42578125" customWidth="1"/>
    <col min="3" max="3" width="19.140625" customWidth="1"/>
    <col min="4" max="4" width="8.85546875" customWidth="1"/>
    <col min="5" max="5" width="9.140625" customWidth="1"/>
  </cols>
  <sheetData>
    <row r="1" spans="1:1" ht="18.75">
      <c r="A1" s="1" t="s">
        <v>0</v>
      </c>
    </row>
    <row r="4" spans="1:1">
      <c r="A4" s="2" t="s">
        <v>16</v>
      </c>
    </row>
    <row r="7" spans="1:1">
      <c r="A7" t="s">
        <v>17</v>
      </c>
    </row>
    <row r="9" spans="1:1">
      <c r="A9" t="s">
        <v>24</v>
      </c>
    </row>
    <row r="10" spans="1:1">
      <c r="A10" t="s">
        <v>18</v>
      </c>
    </row>
    <row r="11" spans="1:1">
      <c r="A11" t="s">
        <v>19</v>
      </c>
    </row>
    <row r="13" spans="1:1">
      <c r="A13" t="s">
        <v>20</v>
      </c>
    </row>
    <row r="14" spans="1:1">
      <c r="A14" t="s">
        <v>21</v>
      </c>
    </row>
    <row r="16" spans="1:1">
      <c r="A16" t="s">
        <v>22</v>
      </c>
    </row>
    <row r="17" spans="1:5">
      <c r="A17" t="s">
        <v>23</v>
      </c>
    </row>
    <row r="19" spans="1:5" ht="15.75" thickBot="1">
      <c r="A19" s="12"/>
      <c r="C19" s="12"/>
    </row>
    <row r="20" spans="1:5">
      <c r="A20" t="s">
        <v>25</v>
      </c>
      <c r="D20">
        <v>60000</v>
      </c>
    </row>
    <row r="21" spans="1:5" ht="15.75" thickBot="1">
      <c r="A21" s="12"/>
      <c r="C21" s="12" t="s">
        <v>26</v>
      </c>
      <c r="E21">
        <v>60000</v>
      </c>
    </row>
    <row r="22" spans="1:5">
      <c r="A22" t="s">
        <v>27</v>
      </c>
      <c r="D22">
        <v>5000</v>
      </c>
    </row>
    <row r="23" spans="1:5">
      <c r="A23" t="s">
        <v>28</v>
      </c>
    </row>
    <row r="24" spans="1:5" ht="30.75" thickBot="1">
      <c r="A24" s="12"/>
      <c r="C24" s="13" t="s">
        <v>29</v>
      </c>
      <c r="E24">
        <v>5000</v>
      </c>
    </row>
    <row r="25" spans="1:5" ht="30">
      <c r="A25" s="14" t="s">
        <v>29</v>
      </c>
      <c r="D25">
        <v>35000</v>
      </c>
    </row>
    <row r="26" spans="1:5">
      <c r="A26" s="15" t="s">
        <v>30</v>
      </c>
      <c r="D26">
        <v>65000</v>
      </c>
    </row>
    <row r="27" spans="1:5">
      <c r="C27" t="s">
        <v>31</v>
      </c>
      <c r="E27">
        <f>D26+D25</f>
        <v>100000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2"/>
  <sheetViews>
    <sheetView topLeftCell="A26" workbookViewId="0">
      <selection activeCell="B37" sqref="B37:E42"/>
    </sheetView>
  </sheetViews>
  <sheetFormatPr baseColWidth="10" defaultRowHeight="15"/>
  <cols>
    <col min="3" max="3" width="20.28515625" customWidth="1"/>
    <col min="4" max="4" width="16.5703125" customWidth="1"/>
    <col min="5" max="5" width="18.140625" customWidth="1"/>
  </cols>
  <sheetData>
    <row r="1" spans="1:2" ht="18.75">
      <c r="A1" s="1" t="s">
        <v>0</v>
      </c>
    </row>
    <row r="4" spans="1:2">
      <c r="A4" s="2" t="s">
        <v>32</v>
      </c>
    </row>
    <row r="6" spans="1:2">
      <c r="A6" t="s">
        <v>33</v>
      </c>
    </row>
    <row r="7" spans="1:2">
      <c r="A7" t="s">
        <v>34</v>
      </c>
    </row>
    <row r="8" spans="1:2">
      <c r="B8" s="16" t="s">
        <v>35</v>
      </c>
    </row>
    <row r="9" spans="1:2">
      <c r="B9" t="s">
        <v>36</v>
      </c>
    </row>
    <row r="10" spans="1:2">
      <c r="B10" t="s">
        <v>37</v>
      </c>
    </row>
    <row r="11" spans="1:2">
      <c r="B11" t="s">
        <v>38</v>
      </c>
    </row>
    <row r="13" spans="1:2">
      <c r="A13" s="16"/>
      <c r="B13" s="16" t="s">
        <v>39</v>
      </c>
    </row>
    <row r="14" spans="1:2">
      <c r="B14" t="s">
        <v>40</v>
      </c>
    </row>
    <row r="15" spans="1:2">
      <c r="B15" t="s">
        <v>41</v>
      </c>
    </row>
    <row r="16" spans="1:2" ht="18">
      <c r="B16" t="s">
        <v>42</v>
      </c>
    </row>
    <row r="18" spans="1:5">
      <c r="A18" t="s">
        <v>43</v>
      </c>
    </row>
    <row r="19" spans="1:5">
      <c r="B19" t="s">
        <v>44</v>
      </c>
    </row>
    <row r="20" spans="1:5">
      <c r="B20" t="s">
        <v>45</v>
      </c>
    </row>
    <row r="22" spans="1:5">
      <c r="A22" s="16" t="s">
        <v>35</v>
      </c>
    </row>
    <row r="23" spans="1:5">
      <c r="B23" s="10" t="s">
        <v>46</v>
      </c>
      <c r="C23" s="10" t="s">
        <v>47</v>
      </c>
      <c r="D23" s="10" t="s">
        <v>48</v>
      </c>
      <c r="E23" s="10" t="s">
        <v>13</v>
      </c>
    </row>
    <row r="24" spans="1:5">
      <c r="B24" s="8" t="s">
        <v>49</v>
      </c>
      <c r="C24" s="7" t="s">
        <v>60</v>
      </c>
      <c r="D24" s="8">
        <v>1293</v>
      </c>
      <c r="E24" s="8">
        <f>24500-D24</f>
        <v>23207</v>
      </c>
    </row>
    <row r="25" spans="1:5">
      <c r="B25" s="8" t="s">
        <v>50</v>
      </c>
      <c r="C25" s="8">
        <f>E24</f>
        <v>23207</v>
      </c>
      <c r="D25" s="8">
        <v>2450</v>
      </c>
      <c r="E25" s="8">
        <f>C25-D25</f>
        <v>20757</v>
      </c>
    </row>
    <row r="26" spans="1:5">
      <c r="B26" s="8" t="s">
        <v>51</v>
      </c>
      <c r="C26" s="8">
        <f t="shared" ref="C26:C34" si="0">E25</f>
        <v>20757</v>
      </c>
      <c r="D26" s="8">
        <v>2450</v>
      </c>
      <c r="E26" s="8">
        <f t="shared" ref="E26:E33" si="1">C26-D26</f>
        <v>18307</v>
      </c>
    </row>
    <row r="27" spans="1:5">
      <c r="B27" s="8" t="s">
        <v>52</v>
      </c>
      <c r="C27" s="8">
        <f t="shared" si="0"/>
        <v>18307</v>
      </c>
      <c r="D27" s="8">
        <v>2450</v>
      </c>
      <c r="E27" s="8">
        <f t="shared" si="1"/>
        <v>15857</v>
      </c>
    </row>
    <row r="28" spans="1:5">
      <c r="B28" s="8" t="s">
        <v>53</v>
      </c>
      <c r="C28" s="8">
        <f t="shared" si="0"/>
        <v>15857</v>
      </c>
      <c r="D28" s="8">
        <v>2450</v>
      </c>
      <c r="E28" s="8">
        <f t="shared" si="1"/>
        <v>13407</v>
      </c>
    </row>
    <row r="29" spans="1:5">
      <c r="B29" s="8" t="s">
        <v>54</v>
      </c>
      <c r="C29" s="8">
        <f t="shared" si="0"/>
        <v>13407</v>
      </c>
      <c r="D29" s="8">
        <v>2450</v>
      </c>
      <c r="E29" s="8">
        <f t="shared" si="1"/>
        <v>10957</v>
      </c>
    </row>
    <row r="30" spans="1:5">
      <c r="B30" s="8" t="s">
        <v>55</v>
      </c>
      <c r="C30" s="8">
        <f t="shared" si="0"/>
        <v>10957</v>
      </c>
      <c r="D30" s="8">
        <v>2450</v>
      </c>
      <c r="E30" s="8">
        <f t="shared" si="1"/>
        <v>8507</v>
      </c>
    </row>
    <row r="31" spans="1:5">
      <c r="B31" s="8" t="s">
        <v>56</v>
      </c>
      <c r="C31" s="8">
        <f t="shared" si="0"/>
        <v>8507</v>
      </c>
      <c r="D31" s="8">
        <v>2450</v>
      </c>
      <c r="E31" s="8">
        <f t="shared" si="1"/>
        <v>6057</v>
      </c>
    </row>
    <row r="32" spans="1:5">
      <c r="B32" s="8" t="s">
        <v>57</v>
      </c>
      <c r="C32" s="8">
        <f t="shared" si="0"/>
        <v>6057</v>
      </c>
      <c r="D32" s="8">
        <v>2450</v>
      </c>
      <c r="E32" s="8">
        <f t="shared" si="1"/>
        <v>3607</v>
      </c>
    </row>
    <row r="33" spans="1:6">
      <c r="B33" s="8" t="s">
        <v>58</v>
      </c>
      <c r="C33" s="8">
        <f t="shared" si="0"/>
        <v>3607</v>
      </c>
      <c r="D33" s="8">
        <v>2450</v>
      </c>
      <c r="E33" s="8">
        <f t="shared" si="1"/>
        <v>1157</v>
      </c>
    </row>
    <row r="34" spans="1:6">
      <c r="B34" s="8" t="s">
        <v>59</v>
      </c>
      <c r="C34" s="8">
        <f t="shared" si="0"/>
        <v>1157</v>
      </c>
      <c r="D34" s="8">
        <v>1157</v>
      </c>
      <c r="E34" s="8">
        <f>C34-D34</f>
        <v>0</v>
      </c>
    </row>
    <row r="36" spans="1:6">
      <c r="A36" t="s">
        <v>39</v>
      </c>
      <c r="B36" s="17"/>
    </row>
    <row r="37" spans="1:6">
      <c r="B37" s="10" t="s">
        <v>46</v>
      </c>
      <c r="C37" s="10" t="s">
        <v>47</v>
      </c>
      <c r="D37" s="10" t="s">
        <v>48</v>
      </c>
      <c r="E37" s="10" t="s">
        <v>13</v>
      </c>
    </row>
    <row r="38" spans="1:6">
      <c r="B38" s="8" t="s">
        <v>49</v>
      </c>
      <c r="C38" s="7" t="s">
        <v>61</v>
      </c>
      <c r="D38" s="8">
        <v>3216</v>
      </c>
      <c r="E38" s="8">
        <f>24500-D38</f>
        <v>21284</v>
      </c>
    </row>
    <row r="39" spans="1:6">
      <c r="B39" s="8" t="s">
        <v>50</v>
      </c>
      <c r="C39" s="8" t="s">
        <v>62</v>
      </c>
      <c r="D39" s="8">
        <f>E38*22.5%</f>
        <v>4788.9000000000005</v>
      </c>
      <c r="E39" s="8">
        <f>E38-D39</f>
        <v>16495.099999999999</v>
      </c>
    </row>
    <row r="40" spans="1:6">
      <c r="B40" s="8" t="s">
        <v>51</v>
      </c>
      <c r="C40" s="8" t="s">
        <v>63</v>
      </c>
      <c r="D40" s="18">
        <f t="shared" ref="D40:D46" si="2">E39*22.5%</f>
        <v>3711.3974999999996</v>
      </c>
      <c r="E40" s="18">
        <f t="shared" ref="E40:E48" si="3">E39-D40</f>
        <v>12783.702499999999</v>
      </c>
    </row>
    <row r="41" spans="1:6">
      <c r="B41" s="8" t="s">
        <v>52</v>
      </c>
      <c r="C41" s="8" t="s">
        <v>64</v>
      </c>
      <c r="D41" s="18">
        <f t="shared" si="2"/>
        <v>2876.3330624999999</v>
      </c>
      <c r="E41" s="18">
        <f t="shared" si="3"/>
        <v>9907.3694374999995</v>
      </c>
    </row>
    <row r="42" spans="1:6">
      <c r="B42" s="8" t="s">
        <v>53</v>
      </c>
      <c r="C42" s="8" t="s">
        <v>65</v>
      </c>
      <c r="D42" s="18">
        <f t="shared" si="2"/>
        <v>2229.1581234374999</v>
      </c>
      <c r="E42" s="18">
        <f t="shared" si="3"/>
        <v>7678.2113140624997</v>
      </c>
    </row>
    <row r="43" spans="1:6">
      <c r="B43" s="8" t="s">
        <v>54</v>
      </c>
      <c r="C43" s="8" t="s">
        <v>66</v>
      </c>
      <c r="D43" s="19">
        <f>7678*22.5%</f>
        <v>1727.55</v>
      </c>
      <c r="E43" s="18">
        <f t="shared" si="3"/>
        <v>5950.6613140624995</v>
      </c>
    </row>
    <row r="44" spans="1:6">
      <c r="B44" s="8" t="s">
        <v>55</v>
      </c>
      <c r="C44" s="8" t="s">
        <v>67</v>
      </c>
      <c r="D44" s="18">
        <f>E$43*25%</f>
        <v>1487.6653285156249</v>
      </c>
      <c r="E44" s="18">
        <f t="shared" si="3"/>
        <v>4462.9959855468751</v>
      </c>
    </row>
    <row r="45" spans="1:6">
      <c r="B45" s="8" t="s">
        <v>56</v>
      </c>
      <c r="C45" s="7"/>
      <c r="D45" s="18">
        <f>E$43*25%</f>
        <v>1487.6653285156249</v>
      </c>
      <c r="E45" s="18">
        <f t="shared" si="3"/>
        <v>2975.3306570312502</v>
      </c>
    </row>
    <row r="46" spans="1:6">
      <c r="B46" s="8" t="s">
        <v>57</v>
      </c>
      <c r="C46" s="7"/>
      <c r="D46" s="18">
        <f>$E43*25%</f>
        <v>1487.6653285156249</v>
      </c>
      <c r="E46" s="18">
        <f t="shared" si="3"/>
        <v>1487.6653285156253</v>
      </c>
    </row>
    <row r="47" spans="1:6">
      <c r="B47" s="8" t="s">
        <v>58</v>
      </c>
      <c r="C47" s="7"/>
      <c r="D47" s="18">
        <f>$E43*25%</f>
        <v>1487.6653285156249</v>
      </c>
      <c r="E47" s="18">
        <f t="shared" si="3"/>
        <v>0</v>
      </c>
    </row>
    <row r="48" spans="1:6">
      <c r="A48" s="20"/>
      <c r="B48" s="21"/>
      <c r="C48" s="20"/>
      <c r="D48" s="22"/>
      <c r="E48" s="22"/>
      <c r="F48" s="20"/>
    </row>
    <row r="49" spans="1:6">
      <c r="A49" s="20" t="s">
        <v>70</v>
      </c>
      <c r="B49" s="26">
        <v>681</v>
      </c>
      <c r="C49" s="23" t="s">
        <v>68</v>
      </c>
      <c r="D49" s="20">
        <v>1293</v>
      </c>
      <c r="E49" s="20"/>
      <c r="F49" s="20"/>
    </row>
    <row r="50" spans="1:6">
      <c r="A50" s="20"/>
      <c r="B50" s="24"/>
      <c r="C50" s="25" t="s">
        <v>69</v>
      </c>
      <c r="D50" s="20"/>
      <c r="E50" s="20">
        <v>1293</v>
      </c>
      <c r="F50" s="20"/>
    </row>
    <row r="51" spans="1:6">
      <c r="A51" t="s">
        <v>71</v>
      </c>
      <c r="B51" s="26">
        <v>681</v>
      </c>
      <c r="C51" s="23" t="s">
        <v>68</v>
      </c>
      <c r="D51">
        <v>3216</v>
      </c>
    </row>
    <row r="52" spans="1:6">
      <c r="B52" s="24"/>
      <c r="C52" s="25" t="s">
        <v>69</v>
      </c>
      <c r="E52">
        <v>3216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4" sqref="A24"/>
    </sheetView>
  </sheetViews>
  <sheetFormatPr baseColWidth="10" defaultRowHeight="15"/>
  <cols>
    <col min="2" max="2" width="17.7109375" customWidth="1"/>
  </cols>
  <sheetData>
    <row r="1" spans="1:5" ht="18.75">
      <c r="A1" s="1" t="s">
        <v>0</v>
      </c>
    </row>
    <row r="4" spans="1:5">
      <c r="A4" s="2" t="s">
        <v>72</v>
      </c>
    </row>
    <row r="6" spans="1:5">
      <c r="A6" t="s">
        <v>73</v>
      </c>
    </row>
    <row r="8" spans="1:5">
      <c r="A8" t="s">
        <v>74</v>
      </c>
      <c r="B8" t="s">
        <v>75</v>
      </c>
      <c r="C8">
        <f>48000*20%</f>
        <v>9600</v>
      </c>
    </row>
    <row r="9" spans="1:5">
      <c r="A9" t="s">
        <v>49</v>
      </c>
      <c r="B9" t="s">
        <v>76</v>
      </c>
      <c r="C9" s="24">
        <v>7200</v>
      </c>
    </row>
    <row r="10" spans="1:5">
      <c r="C10">
        <f>C9+C8</f>
        <v>16800</v>
      </c>
    </row>
    <row r="11" spans="1:5">
      <c r="A11" s="24"/>
      <c r="C11" s="24"/>
    </row>
    <row r="12" spans="1:5">
      <c r="A12" t="s">
        <v>77</v>
      </c>
      <c r="D12" s="17">
        <v>7200</v>
      </c>
      <c r="E12" s="17"/>
    </row>
    <row r="13" spans="1:5">
      <c r="B13" t="s">
        <v>78</v>
      </c>
      <c r="D13" s="17"/>
      <c r="E13" s="17">
        <v>7200</v>
      </c>
    </row>
    <row r="14" spans="1:5">
      <c r="A14" s="24"/>
      <c r="C14" s="24"/>
      <c r="D14" s="17"/>
      <c r="E14" s="17"/>
    </row>
    <row r="15" spans="1:5">
      <c r="A15" t="s">
        <v>79</v>
      </c>
      <c r="D15" s="17" t="s">
        <v>80</v>
      </c>
      <c r="E15" s="17"/>
    </row>
    <row r="16" spans="1:5">
      <c r="B16" t="s">
        <v>81</v>
      </c>
      <c r="D16" s="17"/>
      <c r="E16" s="17" t="s">
        <v>80</v>
      </c>
    </row>
    <row r="17" spans="1:5">
      <c r="A17" s="24"/>
      <c r="C17" s="24"/>
      <c r="D17" s="17"/>
      <c r="E17" s="17"/>
    </row>
    <row r="18" spans="1:5">
      <c r="A18" t="s">
        <v>78</v>
      </c>
      <c r="D18" s="17" t="s">
        <v>82</v>
      </c>
      <c r="E18" s="17"/>
    </row>
    <row r="19" spans="1:5">
      <c r="A19" t="s">
        <v>83</v>
      </c>
      <c r="D19" s="17" t="s">
        <v>84</v>
      </c>
      <c r="E19" s="17"/>
    </row>
    <row r="20" spans="1:5">
      <c r="B20" t="s">
        <v>85</v>
      </c>
      <c r="D20" s="17"/>
      <c r="E20" s="17" t="s">
        <v>86</v>
      </c>
    </row>
    <row r="21" spans="1:5">
      <c r="A21" s="24"/>
      <c r="C21" s="24"/>
    </row>
    <row r="23" spans="1:5">
      <c r="A2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A18" sqref="A18"/>
    </sheetView>
  </sheetViews>
  <sheetFormatPr baseColWidth="10" defaultRowHeight="15"/>
  <cols>
    <col min="1" max="1" width="13.85546875" customWidth="1"/>
  </cols>
  <sheetData>
    <row r="1" spans="1:4" ht="18.75">
      <c r="A1" s="1" t="s">
        <v>0</v>
      </c>
    </row>
    <row r="4" spans="1:4">
      <c r="A4" s="2" t="s">
        <v>88</v>
      </c>
    </row>
    <row r="6" spans="1:4">
      <c r="A6" t="s">
        <v>89</v>
      </c>
    </row>
    <row r="7" spans="1:4">
      <c r="A7" t="s">
        <v>91</v>
      </c>
      <c r="B7" t="s">
        <v>90</v>
      </c>
    </row>
    <row r="8" spans="1:4">
      <c r="A8" t="s">
        <v>92</v>
      </c>
    </row>
    <row r="10" spans="1:4">
      <c r="A10" s="10" t="s">
        <v>46</v>
      </c>
      <c r="B10" s="10" t="s">
        <v>99</v>
      </c>
      <c r="C10" s="10" t="s">
        <v>48</v>
      </c>
      <c r="D10" s="10" t="s">
        <v>100</v>
      </c>
    </row>
    <row r="11" spans="1:4">
      <c r="A11" s="8" t="s">
        <v>93</v>
      </c>
      <c r="B11" s="7">
        <v>226530</v>
      </c>
      <c r="C11" s="7">
        <v>37755</v>
      </c>
      <c r="D11" s="7">
        <f>B11-C11</f>
        <v>188775</v>
      </c>
    </row>
    <row r="12" spans="1:4">
      <c r="A12" s="8" t="s">
        <v>94</v>
      </c>
      <c r="B12" s="7">
        <f>D11</f>
        <v>188775</v>
      </c>
      <c r="C12" s="7">
        <v>45306</v>
      </c>
      <c r="D12" s="7">
        <f t="shared" ref="D12:D16" si="0">B12-C12</f>
        <v>143469</v>
      </c>
    </row>
    <row r="13" spans="1:4">
      <c r="A13" s="8" t="s">
        <v>95</v>
      </c>
      <c r="B13" s="7">
        <f t="shared" ref="B13:B16" si="1">D12</f>
        <v>143469</v>
      </c>
      <c r="C13" s="7">
        <v>45306</v>
      </c>
      <c r="D13" s="7">
        <f t="shared" si="0"/>
        <v>98163</v>
      </c>
    </row>
    <row r="14" spans="1:4">
      <c r="A14" s="8" t="s">
        <v>96</v>
      </c>
      <c r="B14" s="7">
        <f t="shared" si="1"/>
        <v>98163</v>
      </c>
      <c r="C14" s="7">
        <v>45306</v>
      </c>
      <c r="D14" s="7">
        <f t="shared" si="0"/>
        <v>52857</v>
      </c>
    </row>
    <row r="15" spans="1:4">
      <c r="A15" s="8" t="s">
        <v>97</v>
      </c>
      <c r="B15" s="7">
        <f t="shared" si="1"/>
        <v>52857</v>
      </c>
      <c r="C15" s="7">
        <v>45306</v>
      </c>
      <c r="D15" s="7">
        <f t="shared" si="0"/>
        <v>7551</v>
      </c>
    </row>
    <row r="16" spans="1:4">
      <c r="A16" s="8" t="s">
        <v>98</v>
      </c>
      <c r="B16" s="7">
        <f t="shared" si="1"/>
        <v>7551</v>
      </c>
      <c r="C16" s="7">
        <v>7551</v>
      </c>
      <c r="D16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B9" sqref="B9"/>
    </sheetView>
  </sheetViews>
  <sheetFormatPr baseColWidth="10" defaultRowHeight="15"/>
  <cols>
    <col min="1" max="1" width="12.7109375" customWidth="1"/>
    <col min="2" max="2" width="18" customWidth="1"/>
  </cols>
  <sheetData>
    <row r="1" spans="1:5" ht="18.75">
      <c r="A1" s="1" t="s">
        <v>0</v>
      </c>
    </row>
    <row r="4" spans="1:5">
      <c r="A4" s="2" t="s">
        <v>101</v>
      </c>
    </row>
    <row r="6" spans="1:5">
      <c r="A6" t="s">
        <v>102</v>
      </c>
    </row>
    <row r="7" spans="1:5">
      <c r="A7" t="s">
        <v>103</v>
      </c>
    </row>
    <row r="8" spans="1:5">
      <c r="A8" t="s">
        <v>104</v>
      </c>
      <c r="B8" t="s">
        <v>113</v>
      </c>
    </row>
    <row r="10" spans="1:5">
      <c r="B10" s="10" t="s">
        <v>46</v>
      </c>
      <c r="C10" s="10" t="s">
        <v>47</v>
      </c>
      <c r="D10" s="10" t="s">
        <v>48</v>
      </c>
      <c r="E10" s="10" t="s">
        <v>13</v>
      </c>
    </row>
    <row r="11" spans="1:5">
      <c r="B11" s="8" t="s">
        <v>105</v>
      </c>
      <c r="C11" s="7">
        <v>38540</v>
      </c>
      <c r="D11" s="8">
        <v>5620</v>
      </c>
      <c r="E11" s="8">
        <f>C11-D11</f>
        <v>32920</v>
      </c>
    </row>
    <row r="12" spans="1:5">
      <c r="B12" s="8" t="s">
        <v>106</v>
      </c>
      <c r="C12" s="8" t="s">
        <v>110</v>
      </c>
      <c r="D12" s="8">
        <f>E11*35%</f>
        <v>11522</v>
      </c>
      <c r="E12" s="8">
        <f>E11-D12</f>
        <v>21398</v>
      </c>
    </row>
    <row r="13" spans="1:5">
      <c r="B13" s="8" t="s">
        <v>107</v>
      </c>
      <c r="C13" s="8" t="s">
        <v>111</v>
      </c>
      <c r="D13" s="8">
        <f t="shared" ref="D13:D15" si="0">E12*35%</f>
        <v>7489.2999999999993</v>
      </c>
      <c r="E13" s="18">
        <f t="shared" ref="E13:E15" si="1">E12-D13</f>
        <v>13908.7</v>
      </c>
    </row>
    <row r="14" spans="1:5">
      <c r="B14" s="8" t="s">
        <v>108</v>
      </c>
      <c r="C14" s="8" t="s">
        <v>112</v>
      </c>
      <c r="D14" s="8">
        <f>E13*50%</f>
        <v>6954.35</v>
      </c>
      <c r="E14" s="18">
        <f t="shared" si="1"/>
        <v>6954.35</v>
      </c>
    </row>
    <row r="15" spans="1:5">
      <c r="B15" s="8" t="s">
        <v>109</v>
      </c>
      <c r="C15" s="8" t="s">
        <v>112</v>
      </c>
      <c r="D15" s="8">
        <f>E13*50%</f>
        <v>6954.35</v>
      </c>
      <c r="E15" s="1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coquelicot</vt:lpstr>
      <vt:lpstr>Feuil2</vt:lpstr>
      <vt:lpstr>marguerite</vt:lpstr>
      <vt:lpstr>niel</vt:lpstr>
      <vt:lpstr>camion</vt:lpstr>
      <vt:lpstr>tulipe</vt:lpstr>
      <vt:lpstr>geranium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dcterms:created xsi:type="dcterms:W3CDTF">2009-10-16T15:10:37Z</dcterms:created>
  <dcterms:modified xsi:type="dcterms:W3CDTF">2009-10-19T14:43:13Z</dcterms:modified>
</cp:coreProperties>
</file>