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8855" windowHeight="841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D65" i="1"/>
  <c r="D63"/>
  <c r="C65"/>
  <c r="C63"/>
  <c r="B65"/>
  <c r="B63"/>
  <c r="F50"/>
  <c r="G50"/>
  <c r="F51"/>
  <c r="G51"/>
  <c r="E50"/>
  <c r="E51"/>
  <c r="C51"/>
  <c r="C50"/>
  <c r="C49"/>
  <c r="B51"/>
  <c r="B50"/>
  <c r="B49"/>
  <c r="E49"/>
  <c r="G49" l="1"/>
  <c r="F49"/>
  <c r="F20" l="1"/>
  <c r="E19"/>
  <c r="E18"/>
  <c r="F16"/>
  <c r="E15"/>
  <c r="F13"/>
  <c r="E12"/>
  <c r="F10"/>
  <c r="E9"/>
  <c r="I5"/>
  <c r="J5"/>
  <c r="H5"/>
  <c r="D5"/>
  <c r="K4"/>
  <c r="L4"/>
  <c r="K5"/>
  <c r="L5" s="1"/>
  <c r="K6"/>
  <c r="L6"/>
  <c r="E4"/>
  <c r="E5"/>
  <c r="E6"/>
  <c r="D4"/>
  <c r="D3" l="1"/>
  <c r="H6"/>
  <c r="I6" s="1"/>
  <c r="H4"/>
  <c r="K3"/>
  <c r="L3" s="1"/>
  <c r="L7" s="1"/>
  <c r="E3"/>
  <c r="H3" s="1"/>
  <c r="H7" l="1"/>
  <c r="J3"/>
  <c r="I3"/>
  <c r="I4"/>
  <c r="J4"/>
  <c r="J6"/>
  <c r="K7"/>
  <c r="I7" l="1"/>
  <c r="J7"/>
</calcChain>
</file>

<file path=xl/sharedStrings.xml><?xml version="1.0" encoding="utf-8"?>
<sst xmlns="http://schemas.openxmlformats.org/spreadsheetml/2006/main" count="79" uniqueCount="57">
  <si>
    <t>Nouveau ?</t>
  </si>
  <si>
    <t>Irr</t>
  </si>
  <si>
    <t>Cr TTC</t>
  </si>
  <si>
    <t>Cr HT</t>
  </si>
  <si>
    <t>Depr ant</t>
  </si>
  <si>
    <t>Depr nécess</t>
  </si>
  <si>
    <t>dot</t>
  </si>
  <si>
    <t>reprise</t>
  </si>
  <si>
    <t>Cr irr HT</t>
  </si>
  <si>
    <t>Cr irr TVA</t>
  </si>
  <si>
    <t>NON</t>
  </si>
  <si>
    <t>OUI</t>
  </si>
  <si>
    <t>SOMME</t>
  </si>
  <si>
    <t>Clt douteux</t>
  </si>
  <si>
    <t>Clt</t>
  </si>
  <si>
    <t>dot depr act circ</t>
  </si>
  <si>
    <t>depr clt</t>
  </si>
  <si>
    <t>rep depr clt</t>
  </si>
  <si>
    <t>pertes s/ cr irr</t>
  </si>
  <si>
    <t>TVA a dec</t>
  </si>
  <si>
    <t>clt douteux</t>
  </si>
  <si>
    <t>Hervet</t>
  </si>
  <si>
    <t>lagrange</t>
  </si>
  <si>
    <t>gauthier</t>
  </si>
  <si>
    <t>navey</t>
  </si>
  <si>
    <t>% perte</t>
  </si>
  <si>
    <t>exo 1</t>
  </si>
  <si>
    <t>exo 2</t>
  </si>
  <si>
    <t>31/12/N-3</t>
  </si>
  <si>
    <t>bilan actif</t>
  </si>
  <si>
    <t>B</t>
  </si>
  <si>
    <t>A/D</t>
  </si>
  <si>
    <t>net</t>
  </si>
  <si>
    <t>terrain</t>
  </si>
  <si>
    <t>31/12/N-1</t>
  </si>
  <si>
    <t>31/12/N-2</t>
  </si>
  <si>
    <t>RAF</t>
  </si>
  <si>
    <t>31/12/N</t>
  </si>
  <si>
    <t>(les PV ne s'enregistrent pas )</t>
  </si>
  <si>
    <t>exo 3</t>
  </si>
  <si>
    <t>valeur entrée</t>
  </si>
  <si>
    <t>valeur inv</t>
  </si>
  <si>
    <t>depr ant</t>
  </si>
  <si>
    <t>depr nécess</t>
  </si>
  <si>
    <t>rep</t>
  </si>
  <si>
    <t>dot depr elt fin</t>
  </si>
  <si>
    <t>depr vmp</t>
  </si>
  <si>
    <t>depr titres immo</t>
  </si>
  <si>
    <t>repr depr elt fin</t>
  </si>
  <si>
    <t>CGM</t>
  </si>
  <si>
    <t>AXO</t>
  </si>
  <si>
    <t>RP</t>
  </si>
  <si>
    <t>BILAN actif</t>
  </si>
  <si>
    <t>titres immo</t>
  </si>
  <si>
    <t>[…]</t>
  </si>
  <si>
    <t>VMP</t>
  </si>
  <si>
    <t>N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</si>
</sst>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9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9" fontId="0" fillId="0" borderId="8" xfId="0" applyNumberFormat="1" applyBorder="1"/>
    <xf numFmtId="0" fontId="0" fillId="0" borderId="0" xfId="0" applyFill="1" applyBorder="1"/>
    <xf numFmtId="0" fontId="0" fillId="0" borderId="9" xfId="0" applyBorder="1"/>
    <xf numFmtId="0" fontId="0" fillId="0" borderId="10" xfId="0" applyBorder="1"/>
    <xf numFmtId="9" fontId="0" fillId="0" borderId="10" xfId="0" applyNumberFormat="1" applyBorder="1"/>
    <xf numFmtId="0" fontId="2" fillId="0" borderId="0" xfId="0" applyFont="1"/>
    <xf numFmtId="43" fontId="0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topLeftCell="A42" workbookViewId="0">
      <selection activeCell="D65" sqref="D65"/>
    </sheetView>
  </sheetViews>
  <sheetFormatPr baseColWidth="10" defaultRowHeight="15"/>
  <cols>
    <col min="2" max="2" width="11.85546875" bestFit="1" customWidth="1"/>
    <col min="3" max="3" width="15" bestFit="1" customWidth="1"/>
    <col min="4" max="6" width="11.85546875" bestFit="1" customWidth="1"/>
  </cols>
  <sheetData>
    <row r="1" spans="1:12" ht="15.75" thickBot="1">
      <c r="A1" s="15" t="s">
        <v>26</v>
      </c>
    </row>
    <row r="2" spans="1:12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25</v>
      </c>
      <c r="H2" s="2" t="s">
        <v>5</v>
      </c>
      <c r="I2" s="2" t="s">
        <v>6</v>
      </c>
      <c r="J2" s="2" t="s">
        <v>7</v>
      </c>
      <c r="K2" s="2" t="s">
        <v>8</v>
      </c>
      <c r="L2" s="3" t="s">
        <v>9</v>
      </c>
    </row>
    <row r="3" spans="1:12">
      <c r="A3" s="4" t="s">
        <v>21</v>
      </c>
      <c r="B3" s="5" t="s">
        <v>10</v>
      </c>
      <c r="C3" s="5" t="s">
        <v>10</v>
      </c>
      <c r="D3" s="5">
        <f>1674.4-598</f>
        <v>1076.4000000000001</v>
      </c>
      <c r="E3" s="5">
        <f>D3/1.196</f>
        <v>900.00000000000011</v>
      </c>
      <c r="F3" s="5">
        <v>500</v>
      </c>
      <c r="G3" s="6">
        <v>0.5</v>
      </c>
      <c r="H3" s="5">
        <f>E3*G3</f>
        <v>450.00000000000006</v>
      </c>
      <c r="I3" s="5" t="str">
        <f>IF(F3&gt;H3,"",H3-F3)</f>
        <v/>
      </c>
      <c r="J3" s="5">
        <f>IF(F3&gt;H3,F3-H3,"")</f>
        <v>49.999999999999943</v>
      </c>
      <c r="K3" s="5" t="str">
        <f>IF(C3="OUI",D3/1.196,"")</f>
        <v/>
      </c>
      <c r="L3" s="7" t="str">
        <f>IF(C3="OUI",D3-K3,"")</f>
        <v/>
      </c>
    </row>
    <row r="4" spans="1:12">
      <c r="A4" s="4" t="s">
        <v>22</v>
      </c>
      <c r="B4" s="5" t="s">
        <v>10</v>
      </c>
      <c r="C4" s="5" t="s">
        <v>10</v>
      </c>
      <c r="D4" s="5">
        <f>2093-538.2</f>
        <v>1554.8</v>
      </c>
      <c r="E4" s="5">
        <f t="shared" ref="E4:E6" si="0">D4/1.196</f>
        <v>1300</v>
      </c>
      <c r="F4" s="5">
        <v>350</v>
      </c>
      <c r="G4" s="6">
        <v>0.4</v>
      </c>
      <c r="H4" s="5">
        <f t="shared" ref="H4:H6" si="1">E4*G4</f>
        <v>520</v>
      </c>
      <c r="I4" s="5">
        <f t="shared" ref="I4:I6" si="2">IF(F4&gt;H4,"",H4-F4)</f>
        <v>170</v>
      </c>
      <c r="J4" s="5" t="str">
        <f t="shared" ref="J4:J6" si="3">IF(F4&gt;H4,F4-H4,"")</f>
        <v/>
      </c>
      <c r="K4" s="5" t="str">
        <f t="shared" ref="K4:K6" si="4">IF(C4="OUI",D4/1.196,"")</f>
        <v/>
      </c>
      <c r="L4" s="7" t="str">
        <f t="shared" ref="L4:L6" si="5">IF(C4="OUI",D4-K4,"")</f>
        <v/>
      </c>
    </row>
    <row r="5" spans="1:12">
      <c r="A5" s="12" t="s">
        <v>23</v>
      </c>
      <c r="B5" s="13" t="s">
        <v>10</v>
      </c>
      <c r="C5" s="13" t="s">
        <v>11</v>
      </c>
      <c r="D5" s="13">
        <f>2326.22-1196</f>
        <v>1130.2199999999998</v>
      </c>
      <c r="E5" s="5">
        <f t="shared" si="0"/>
        <v>944.99999999999989</v>
      </c>
      <c r="F5" s="13">
        <v>550</v>
      </c>
      <c r="G5" s="14">
        <v>0</v>
      </c>
      <c r="H5" s="5">
        <f t="shared" si="1"/>
        <v>0</v>
      </c>
      <c r="I5" s="5" t="str">
        <f t="shared" ref="I5" si="6">IF(F5&gt;H5,"",H5-F5)</f>
        <v/>
      </c>
      <c r="J5" s="5">
        <f t="shared" ref="J5" si="7">IF(F5&gt;H5,F5-H5,"")</f>
        <v>550</v>
      </c>
      <c r="K5" s="5">
        <f t="shared" si="4"/>
        <v>944.99999999999989</v>
      </c>
      <c r="L5" s="7">
        <f t="shared" si="5"/>
        <v>185.21999999999991</v>
      </c>
    </row>
    <row r="6" spans="1:12" ht="15.75" thickBot="1">
      <c r="A6" s="8" t="s">
        <v>24</v>
      </c>
      <c r="B6" s="9" t="s">
        <v>11</v>
      </c>
      <c r="C6" s="9" t="s">
        <v>10</v>
      </c>
      <c r="D6" s="9">
        <v>2362.1</v>
      </c>
      <c r="E6" s="5">
        <f t="shared" si="0"/>
        <v>1975</v>
      </c>
      <c r="F6" s="9">
        <v>0</v>
      </c>
      <c r="G6" s="10">
        <v>0.4</v>
      </c>
      <c r="H6" s="9">
        <f t="shared" si="1"/>
        <v>790</v>
      </c>
      <c r="I6" s="9">
        <f t="shared" si="2"/>
        <v>790</v>
      </c>
      <c r="J6" s="9" t="str">
        <f t="shared" si="3"/>
        <v/>
      </c>
      <c r="K6" s="5" t="str">
        <f t="shared" si="4"/>
        <v/>
      </c>
      <c r="L6" s="7" t="str">
        <f t="shared" si="5"/>
        <v/>
      </c>
    </row>
    <row r="7" spans="1:12">
      <c r="A7" s="11" t="s">
        <v>12</v>
      </c>
      <c r="H7">
        <f>SUM(H3:H6)</f>
        <v>1760</v>
      </c>
      <c r="I7">
        <f t="shared" ref="I7:L7" si="8">SUM(I3:I6)</f>
        <v>960</v>
      </c>
      <c r="J7">
        <f t="shared" si="8"/>
        <v>600</v>
      </c>
      <c r="K7">
        <f t="shared" si="8"/>
        <v>944.99999999999989</v>
      </c>
      <c r="L7">
        <f t="shared" si="8"/>
        <v>185.21999999999991</v>
      </c>
    </row>
    <row r="9" spans="1:12">
      <c r="A9">
        <v>416</v>
      </c>
      <c r="C9" t="s">
        <v>13</v>
      </c>
      <c r="E9" s="16">
        <f>D6</f>
        <v>2362.1</v>
      </c>
      <c r="F9" s="16"/>
    </row>
    <row r="10" spans="1:12">
      <c r="B10">
        <v>411</v>
      </c>
      <c r="D10" t="s">
        <v>14</v>
      </c>
      <c r="E10" s="16"/>
      <c r="F10" s="16">
        <f>E9</f>
        <v>2362.1</v>
      </c>
    </row>
    <row r="11" spans="1:12">
      <c r="E11" s="16"/>
      <c r="F11" s="16"/>
    </row>
    <row r="12" spans="1:12">
      <c r="A12">
        <v>6817</v>
      </c>
      <c r="C12" t="s">
        <v>15</v>
      </c>
      <c r="E12" s="16">
        <f>I7</f>
        <v>960</v>
      </c>
      <c r="F12" s="16"/>
    </row>
    <row r="13" spans="1:12">
      <c r="B13">
        <v>4916</v>
      </c>
      <c r="D13" t="s">
        <v>16</v>
      </c>
      <c r="E13" s="16"/>
      <c r="F13" s="16">
        <f>E12</f>
        <v>960</v>
      </c>
    </row>
    <row r="14" spans="1:12">
      <c r="E14" s="16"/>
      <c r="F14" s="16"/>
    </row>
    <row r="15" spans="1:12">
      <c r="A15">
        <v>4916</v>
      </c>
      <c r="C15" t="s">
        <v>16</v>
      </c>
      <c r="E15" s="16">
        <f>J7</f>
        <v>600</v>
      </c>
      <c r="F15" s="16"/>
    </row>
    <row r="16" spans="1:12">
      <c r="B16">
        <v>7817</v>
      </c>
      <c r="D16" t="s">
        <v>17</v>
      </c>
      <c r="E16" s="16"/>
      <c r="F16" s="16">
        <f>J7</f>
        <v>600</v>
      </c>
    </row>
    <row r="17" spans="1:6">
      <c r="E17" s="16"/>
      <c r="F17" s="16"/>
    </row>
    <row r="18" spans="1:6">
      <c r="A18">
        <v>654</v>
      </c>
      <c r="C18" t="s">
        <v>18</v>
      </c>
      <c r="E18" s="16">
        <f>K7</f>
        <v>944.99999999999989</v>
      </c>
      <c r="F18" s="16"/>
    </row>
    <row r="19" spans="1:6">
      <c r="A19">
        <v>44571</v>
      </c>
      <c r="C19" t="s">
        <v>19</v>
      </c>
      <c r="E19" s="16">
        <f>L7</f>
        <v>185.21999999999991</v>
      </c>
      <c r="F19" s="16"/>
    </row>
    <row r="20" spans="1:6">
      <c r="B20">
        <v>416</v>
      </c>
      <c r="D20" t="s">
        <v>20</v>
      </c>
      <c r="E20" s="16"/>
      <c r="F20" s="16">
        <f>E18+E19</f>
        <v>1130.2199999999998</v>
      </c>
    </row>
    <row r="21" spans="1:6">
      <c r="E21" s="16"/>
      <c r="F21" s="16"/>
    </row>
    <row r="24" spans="1:6">
      <c r="A24" s="15" t="s">
        <v>27</v>
      </c>
    </row>
    <row r="25" spans="1:6">
      <c r="A25" t="s">
        <v>28</v>
      </c>
      <c r="E25" s="16"/>
      <c r="F25" s="16"/>
    </row>
    <row r="26" spans="1:6">
      <c r="A26">
        <v>6816</v>
      </c>
      <c r="E26" s="16">
        <v>10000</v>
      </c>
      <c r="F26" s="16"/>
    </row>
    <row r="27" spans="1:6">
      <c r="B27">
        <v>2911</v>
      </c>
      <c r="E27" s="16"/>
      <c r="F27" s="16">
        <v>10000</v>
      </c>
    </row>
    <row r="28" spans="1:6">
      <c r="A28" t="s">
        <v>29</v>
      </c>
      <c r="B28" t="s">
        <v>30</v>
      </c>
      <c r="C28" t="s">
        <v>31</v>
      </c>
      <c r="D28" t="s">
        <v>32</v>
      </c>
      <c r="E28" s="16"/>
      <c r="F28" s="16"/>
    </row>
    <row r="29" spans="1:6">
      <c r="A29" t="s">
        <v>33</v>
      </c>
      <c r="B29" s="16">
        <v>38000</v>
      </c>
      <c r="C29" s="16">
        <v>10000</v>
      </c>
      <c r="D29" s="16">
        <v>28000</v>
      </c>
      <c r="E29" s="16"/>
      <c r="F29" s="16"/>
    </row>
    <row r="30" spans="1:6">
      <c r="E30" s="16"/>
      <c r="F30" s="16"/>
    </row>
    <row r="31" spans="1:6">
      <c r="A31" t="s">
        <v>35</v>
      </c>
      <c r="B31" t="s">
        <v>36</v>
      </c>
      <c r="E31" s="16"/>
      <c r="F31" s="16"/>
    </row>
    <row r="32" spans="1:6">
      <c r="E32" s="16"/>
      <c r="F32" s="16"/>
    </row>
    <row r="33" spans="1:7">
      <c r="A33" t="s">
        <v>34</v>
      </c>
      <c r="E33" s="16"/>
      <c r="F33" s="16"/>
    </row>
    <row r="34" spans="1:7">
      <c r="A34">
        <v>2911</v>
      </c>
      <c r="E34" s="16">
        <v>7000</v>
      </c>
      <c r="F34" s="16"/>
    </row>
    <row r="35" spans="1:7">
      <c r="B35">
        <v>7816</v>
      </c>
      <c r="E35" s="16"/>
      <c r="F35" s="16">
        <v>7000</v>
      </c>
    </row>
    <row r="36" spans="1:7">
      <c r="A36" t="s">
        <v>29</v>
      </c>
      <c r="B36" t="s">
        <v>30</v>
      </c>
      <c r="C36" t="s">
        <v>31</v>
      </c>
      <c r="D36" t="s">
        <v>32</v>
      </c>
      <c r="E36" s="16"/>
      <c r="F36" s="16"/>
    </row>
    <row r="37" spans="1:7">
      <c r="A37" t="s">
        <v>33</v>
      </c>
      <c r="B37" s="16">
        <v>38000</v>
      </c>
      <c r="C37" s="16">
        <v>3000</v>
      </c>
      <c r="D37" s="16">
        <v>35000</v>
      </c>
      <c r="E37" s="16"/>
      <c r="F37" s="16"/>
    </row>
    <row r="38" spans="1:7">
      <c r="E38" s="16"/>
      <c r="F38" s="16"/>
    </row>
    <row r="39" spans="1:7">
      <c r="A39" t="s">
        <v>37</v>
      </c>
      <c r="E39" s="16"/>
      <c r="F39" s="16"/>
    </row>
    <row r="40" spans="1:7">
      <c r="A40">
        <v>2911</v>
      </c>
      <c r="E40" s="16">
        <v>3000</v>
      </c>
      <c r="F40" s="16"/>
    </row>
    <row r="41" spans="1:7">
      <c r="B41">
        <v>7816</v>
      </c>
      <c r="E41" s="16"/>
      <c r="F41" s="16">
        <v>3000</v>
      </c>
    </row>
    <row r="42" spans="1:7">
      <c r="A42" t="s">
        <v>29</v>
      </c>
      <c r="B42" t="s">
        <v>30</v>
      </c>
      <c r="C42" t="s">
        <v>31</v>
      </c>
      <c r="D42" t="s">
        <v>32</v>
      </c>
      <c r="E42" s="16"/>
      <c r="F42" s="16"/>
    </row>
    <row r="43" spans="1:7">
      <c r="A43" t="s">
        <v>33</v>
      </c>
      <c r="B43" s="16">
        <v>38000</v>
      </c>
      <c r="C43" s="16">
        <v>0</v>
      </c>
      <c r="D43" s="16">
        <v>38000</v>
      </c>
      <c r="E43" s="16"/>
      <c r="F43" s="16"/>
    </row>
    <row r="44" spans="1:7">
      <c r="B44" t="s">
        <v>38</v>
      </c>
      <c r="E44" s="16"/>
      <c r="F44" s="16"/>
    </row>
    <row r="45" spans="1:7">
      <c r="E45" s="16"/>
      <c r="F45" s="16"/>
    </row>
    <row r="46" spans="1:7">
      <c r="E46" s="16"/>
      <c r="F46" s="16"/>
    </row>
    <row r="47" spans="1:7">
      <c r="A47" s="15" t="s">
        <v>39</v>
      </c>
      <c r="E47" s="16"/>
      <c r="F47" s="16"/>
    </row>
    <row r="48" spans="1:7">
      <c r="B48" t="s">
        <v>40</v>
      </c>
      <c r="C48" t="s">
        <v>41</v>
      </c>
      <c r="D48" t="s">
        <v>42</v>
      </c>
      <c r="E48" t="s">
        <v>43</v>
      </c>
      <c r="F48" t="s">
        <v>6</v>
      </c>
      <c r="G48" t="s">
        <v>44</v>
      </c>
    </row>
    <row r="49" spans="1:7">
      <c r="A49" t="s">
        <v>49</v>
      </c>
      <c r="B49">
        <f>50*90</f>
        <v>4500</v>
      </c>
      <c r="C49">
        <f>50*92</f>
        <v>4600</v>
      </c>
      <c r="D49">
        <v>50</v>
      </c>
      <c r="E49">
        <f>IF(C49&lt;B49,B49-C49,0)</f>
        <v>0</v>
      </c>
      <c r="F49" t="str">
        <f>IF(D49&gt;E49,"",E49-D49)</f>
        <v/>
      </c>
      <c r="G49">
        <f>IF(D49&gt;E49,D49-E49,"")</f>
        <v>50</v>
      </c>
    </row>
    <row r="50" spans="1:7">
      <c r="A50" t="s">
        <v>50</v>
      </c>
      <c r="B50">
        <f>30*136</f>
        <v>4080</v>
      </c>
      <c r="C50">
        <f>30*138</f>
        <v>4140</v>
      </c>
      <c r="D50">
        <v>90</v>
      </c>
      <c r="E50">
        <f t="shared" ref="E50:E51" si="9">IF(C50&lt;B50,B50-C50,0)</f>
        <v>0</v>
      </c>
      <c r="F50" t="str">
        <f t="shared" ref="F50:F51" si="10">IF(D50&gt;E50,"",E50-D50)</f>
        <v/>
      </c>
      <c r="G50">
        <f t="shared" ref="G50:G51" si="11">IF(D50&gt;E50,D50-E50,"")</f>
        <v>90</v>
      </c>
    </row>
    <row r="51" spans="1:7">
      <c r="A51" t="s">
        <v>51</v>
      </c>
      <c r="B51">
        <f>60*85</f>
        <v>5100</v>
      </c>
      <c r="C51">
        <f>60*83</f>
        <v>4980</v>
      </c>
      <c r="E51">
        <f t="shared" si="9"/>
        <v>120</v>
      </c>
      <c r="F51">
        <f t="shared" si="10"/>
        <v>120</v>
      </c>
      <c r="G51" t="str">
        <f t="shared" si="11"/>
        <v/>
      </c>
    </row>
    <row r="53" spans="1:7">
      <c r="A53">
        <v>6866</v>
      </c>
      <c r="C53" t="s">
        <v>45</v>
      </c>
      <c r="E53" s="16">
        <v>120</v>
      </c>
      <c r="F53" s="16"/>
    </row>
    <row r="54" spans="1:7">
      <c r="B54">
        <v>5903</v>
      </c>
      <c r="D54" t="s">
        <v>46</v>
      </c>
      <c r="E54" s="16"/>
      <c r="F54" s="16">
        <v>120</v>
      </c>
    </row>
    <row r="55" spans="1:7">
      <c r="E55" s="16"/>
      <c r="F55" s="16"/>
    </row>
    <row r="56" spans="1:7">
      <c r="A56">
        <v>2971</v>
      </c>
      <c r="C56" t="s">
        <v>47</v>
      </c>
      <c r="E56" s="16">
        <v>50</v>
      </c>
      <c r="F56" s="16"/>
    </row>
    <row r="57" spans="1:7">
      <c r="B57">
        <v>7866</v>
      </c>
      <c r="D57" t="s">
        <v>48</v>
      </c>
      <c r="E57" s="16"/>
      <c r="F57" s="16">
        <v>50</v>
      </c>
    </row>
    <row r="58" spans="1:7">
      <c r="E58" s="16"/>
      <c r="F58" s="16"/>
    </row>
    <row r="59" spans="1:7">
      <c r="A59">
        <v>5903</v>
      </c>
      <c r="C59" t="s">
        <v>46</v>
      </c>
      <c r="E59" s="16">
        <v>90</v>
      </c>
      <c r="F59" s="16"/>
    </row>
    <row r="60" spans="1:7">
      <c r="B60">
        <v>7866</v>
      </c>
      <c r="D60" t="s">
        <v>48</v>
      </c>
      <c r="E60" s="16"/>
      <c r="F60" s="16">
        <v>90</v>
      </c>
    </row>
    <row r="62" spans="1:7">
      <c r="A62" t="s">
        <v>52</v>
      </c>
      <c r="B62" t="s">
        <v>30</v>
      </c>
      <c r="C62" t="s">
        <v>31</v>
      </c>
      <c r="D62" t="s">
        <v>56</v>
      </c>
    </row>
    <row r="63" spans="1:7">
      <c r="A63" t="s">
        <v>53</v>
      </c>
      <c r="B63">
        <f>B49</f>
        <v>4500</v>
      </c>
      <c r="C63">
        <f>E49</f>
        <v>0</v>
      </c>
      <c r="D63">
        <f>B63-C63</f>
        <v>4500</v>
      </c>
    </row>
    <row r="64" spans="1:7">
      <c r="A64" t="s">
        <v>54</v>
      </c>
    </row>
    <row r="65" spans="1:4">
      <c r="A65" t="s">
        <v>55</v>
      </c>
      <c r="B65">
        <f>B50+B51</f>
        <v>9180</v>
      </c>
      <c r="C65">
        <f>E50+E51</f>
        <v>120</v>
      </c>
      <c r="D65">
        <f>B65-C65</f>
        <v>9060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norev</dc:creator>
  <cp:lastModifiedBy>norev</cp:lastModifiedBy>
  <dcterms:created xsi:type="dcterms:W3CDTF">2009-10-27T14:18:28Z</dcterms:created>
  <dcterms:modified xsi:type="dcterms:W3CDTF">2009-10-27T14:38:19Z</dcterms:modified>
</cp:coreProperties>
</file>