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195" windowHeight="8955" activeTab="1"/>
  </bookViews>
  <sheets>
    <sheet name="Pay-Back" sheetId="1" r:id="rId1"/>
    <sheet name="VAN,TIR" sheetId="2" r:id="rId2"/>
  </sheets>
  <definedNames>
    <definedName name="_xlnm.Print_Area" localSheetId="1">'VAN,TIR'!$A$1:$K$31</definedName>
  </definedNames>
  <calcPr calcId="125725"/>
</workbook>
</file>

<file path=xl/calcChain.xml><?xml version="1.0" encoding="utf-8"?>
<calcChain xmlns="http://schemas.openxmlformats.org/spreadsheetml/2006/main">
  <c r="G5" i="2"/>
  <c r="H5" s="1"/>
  <c r="G6"/>
  <c r="H6" s="1"/>
  <c r="G7"/>
  <c r="H7" s="1"/>
  <c r="G8"/>
  <c r="H8" s="1"/>
  <c r="G4"/>
  <c r="H4" s="1"/>
  <c r="F5"/>
  <c r="F6"/>
  <c r="F7"/>
  <c r="F8"/>
  <c r="F4"/>
  <c r="F3" i="1"/>
  <c r="G3" s="1"/>
  <c r="F4"/>
  <c r="F5"/>
  <c r="F6"/>
  <c r="F7"/>
  <c r="F8"/>
  <c r="B6"/>
  <c r="B4"/>
  <c r="B5"/>
  <c r="B7"/>
  <c r="B8"/>
  <c r="B3"/>
  <c r="I8" i="2" l="1"/>
  <c r="J8" s="1"/>
  <c r="I7"/>
  <c r="J7" s="1"/>
  <c r="I6"/>
  <c r="J6" s="1"/>
  <c r="I4"/>
  <c r="J4" s="1"/>
  <c r="I5"/>
  <c r="J5" s="1"/>
  <c r="G4" i="1"/>
  <c r="H3"/>
  <c r="I3" s="1"/>
  <c r="G5" l="1"/>
  <c r="H4"/>
  <c r="I4" s="1"/>
  <c r="G6" l="1"/>
  <c r="H5"/>
  <c r="I5" s="1"/>
  <c r="G7" l="1"/>
  <c r="H6"/>
  <c r="I6" s="1"/>
  <c r="G8" l="1"/>
  <c r="H8" s="1"/>
  <c r="I8" s="1"/>
  <c r="H7"/>
  <c r="I7" s="1"/>
</calcChain>
</file>

<file path=xl/sharedStrings.xml><?xml version="1.0" encoding="utf-8"?>
<sst xmlns="http://schemas.openxmlformats.org/spreadsheetml/2006/main" count="23" uniqueCount="20">
  <si>
    <t>Produits</t>
  </si>
  <si>
    <t>Charges</t>
  </si>
  <si>
    <t>Nbre de jours/an</t>
  </si>
  <si>
    <t>Années</t>
  </si>
  <si>
    <t>Payback en mois à partir du début de l'année courante</t>
  </si>
  <si>
    <t>Investissement à fin 2001</t>
  </si>
  <si>
    <t>Cash-flow cumulé à fin année</t>
  </si>
  <si>
    <t>Cash-flow de l'année</t>
  </si>
  <si>
    <t>Date du pay-back</t>
  </si>
  <si>
    <t>Dates</t>
  </si>
  <si>
    <t>Taux d'actualisation i</t>
  </si>
  <si>
    <t>VAN</t>
  </si>
  <si>
    <t>Années n</t>
  </si>
  <si>
    <t>TIR</t>
  </si>
  <si>
    <t>Investissement CF°</t>
  </si>
  <si>
    <t>CFn</t>
  </si>
  <si>
    <t>CFn actualisé</t>
  </si>
  <si>
    <t>Somme CFn actualisée</t>
  </si>
  <si>
    <t>i</t>
  </si>
  <si>
    <r>
      <t>Coeff d'actualisation = 1/(1+i)</t>
    </r>
    <r>
      <rPr>
        <vertAlign val="superscript"/>
        <sz val="10"/>
        <rFont val="Arial"/>
        <family val="2"/>
      </rPr>
      <t>n</t>
    </r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</si>
</sst>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000"/>
  </numFmts>
  <fonts count="10">
    <font>
      <sz val="10"/>
      <name val="Arial"/>
    </font>
    <font>
      <sz val="8"/>
      <name val="Arial"/>
    </font>
    <font>
      <sz val="10"/>
      <name val="Arial"/>
      <family val="2"/>
    </font>
    <font>
      <sz val="2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7" fillId="0" borderId="6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/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9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Pay-back</a:t>
            </a:r>
          </a:p>
        </c:rich>
      </c:tx>
      <c:layout>
        <c:manualLayout>
          <c:xMode val="edge"/>
          <c:yMode val="edge"/>
          <c:x val="0.43750047683767812"/>
          <c:y val="3.08370375708089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741089674911144"/>
          <c:y val="0.1431719601501843"/>
          <c:w val="0.80134015910574652"/>
          <c:h val="0.70264392750628923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125624688467851E-2"/>
                  <c:y val="1.262122678237689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cat>
            <c:numRef>
              <c:f>'Pay-Back'!$A$2:$A$8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</c:numCache>
            </c:numRef>
          </c:cat>
          <c:val>
            <c:numRef>
              <c:f>'Pay-Back'!$G$2:$G$8</c:f>
              <c:numCache>
                <c:formatCode>General</c:formatCode>
                <c:ptCount val="7"/>
                <c:pt idx="0">
                  <c:v>0</c:v>
                </c:pt>
                <c:pt idx="1">
                  <c:v>-267</c:v>
                </c:pt>
                <c:pt idx="2">
                  <c:v>-67</c:v>
                </c:pt>
                <c:pt idx="3">
                  <c:v>333</c:v>
                </c:pt>
                <c:pt idx="4">
                  <c:v>833</c:v>
                </c:pt>
                <c:pt idx="5">
                  <c:v>1333</c:v>
                </c:pt>
                <c:pt idx="6">
                  <c:v>1683</c:v>
                </c:pt>
              </c:numCache>
            </c:numRef>
          </c: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val>
            <c:numRef>
              <c:f>'Pay-Back'!$F$2:$F$8</c:f>
              <c:numCache>
                <c:formatCode>General</c:formatCode>
                <c:ptCount val="7"/>
                <c:pt idx="1">
                  <c:v>-267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500</c:v>
                </c:pt>
                <c:pt idx="6">
                  <c:v>350</c:v>
                </c:pt>
              </c:numCache>
            </c:numRef>
          </c:val>
        </c:ser>
        <c:marker val="1"/>
        <c:axId val="96728576"/>
        <c:axId val="96730496"/>
      </c:lineChart>
      <c:catAx>
        <c:axId val="96728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51562556198726306"/>
              <c:y val="0.920705836042723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730496"/>
        <c:crosses val="autoZero"/>
        <c:auto val="1"/>
        <c:lblAlgn val="ctr"/>
        <c:lblOffset val="100"/>
        <c:tickLblSkip val="1"/>
        <c:tickMarkSkip val="1"/>
      </c:catAx>
      <c:valAx>
        <c:axId val="96730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Cash-flow</a:t>
                </a:r>
              </a:p>
            </c:rich>
          </c:tx>
          <c:layout>
            <c:manualLayout>
              <c:xMode val="edge"/>
              <c:yMode val="edge"/>
              <c:x val="3.5714324639810439E-2"/>
              <c:y val="0.427313234909780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728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VAN = f(i)</a:t>
            </a:r>
          </a:p>
        </c:rich>
      </c:tx>
      <c:layout>
        <c:manualLayout>
          <c:xMode val="edge"/>
          <c:yMode val="edge"/>
          <c:x val="0.44000039062534685"/>
          <c:y val="3.19149350624052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81830772221926"/>
          <c:y val="0.17287256492136188"/>
          <c:w val="0.83272801200995406"/>
          <c:h val="0.6994689934510490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7.3333896671497071E-3"/>
                  <c:y val="-2.942986483935278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3333520828670101E-2"/>
                  <c:y val="4.46759372251313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3.2060727375615355E-2"/>
                  <c:y val="4.978934906721791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3749504985946064E-3"/>
                  <c:y val="2.723951513041927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Val val="1"/>
          </c:dLbls>
          <c:cat>
            <c:numLit>
              <c:formatCode>General</c:formatCode>
              <c:ptCount val="10"/>
              <c:pt idx="0">
                <c:v>0.05</c:v>
              </c:pt>
              <c:pt idx="1">
                <c:v>0.1</c:v>
              </c:pt>
              <c:pt idx="2">
                <c:v>0.15000000000000005</c:v>
              </c:pt>
              <c:pt idx="3">
                <c:v>0.2</c:v>
              </c:pt>
              <c:pt idx="4">
                <c:v>0.25</c:v>
              </c:pt>
              <c:pt idx="5">
                <c:v>0.3000000000000001</c:v>
              </c:pt>
              <c:pt idx="6">
                <c:v>0.35000000000000009</c:v>
              </c:pt>
              <c:pt idx="7">
                <c:v>0.4</c:v>
              </c:pt>
              <c:pt idx="8">
                <c:v>0.45</c:v>
              </c:pt>
              <c:pt idx="9">
                <c:v>0.5</c:v>
              </c:pt>
            </c:numLit>
          </c:cat>
          <c:val>
            <c:numLit>
              <c:formatCode>General</c:formatCode>
              <c:ptCount val="10"/>
              <c:pt idx="0">
                <c:v>870.79000000000019</c:v>
              </c:pt>
              <c:pt idx="1">
                <c:v>646.88</c:v>
              </c:pt>
              <c:pt idx="2">
                <c:v>465.02</c:v>
              </c:pt>
              <c:pt idx="3">
                <c:v>315.58</c:v>
              </c:pt>
              <c:pt idx="4">
                <c:v>191.49</c:v>
              </c:pt>
              <c:pt idx="5">
                <c:v>87.84</c:v>
              </c:pt>
              <c:pt idx="6">
                <c:v>-0.56000000000000005</c:v>
              </c:pt>
              <c:pt idx="7">
                <c:v>-75.81</c:v>
              </c:pt>
              <c:pt idx="8">
                <c:v>-140.1</c:v>
              </c:pt>
              <c:pt idx="9">
                <c:v>-195.88000000000005</c:v>
              </c:pt>
            </c:numLit>
          </c:val>
        </c:ser>
        <c:marker val="1"/>
        <c:axId val="99258752"/>
        <c:axId val="99260672"/>
      </c:lineChart>
      <c:catAx>
        <c:axId val="99258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taux d'actualisation i</a:t>
                </a:r>
              </a:p>
            </c:rich>
          </c:tx>
          <c:layout>
            <c:manualLayout>
              <c:xMode val="edge"/>
              <c:yMode val="edge"/>
              <c:x val="0.44909130778702749"/>
              <c:y val="0.901596915512948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260672"/>
        <c:crosses val="autoZero"/>
        <c:auto val="1"/>
        <c:lblAlgn val="ctr"/>
        <c:lblOffset val="100"/>
        <c:tickLblSkip val="1"/>
        <c:tickMarkSkip val="1"/>
      </c:catAx>
      <c:valAx>
        <c:axId val="99260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VAN</a:t>
                </a:r>
              </a:p>
            </c:rich>
          </c:tx>
          <c:layout>
            <c:manualLayout>
              <c:xMode val="edge"/>
              <c:yMode val="edge"/>
              <c:x val="2.9090934917378308E-2"/>
              <c:y val="0.484043181779813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9258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'VAN,TIR'!$B$11</c:f>
              <c:strCache>
                <c:ptCount val="1"/>
                <c:pt idx="0">
                  <c:v>VAN</c:v>
                </c:pt>
              </c:strCache>
            </c:strRef>
          </c:tx>
          <c:dLbls>
            <c:showVal val="1"/>
          </c:dLbls>
          <c:cat>
            <c:numRef>
              <c:f>'VAN,TIR'!$A$12:$A$21</c:f>
              <c:numCache>
                <c:formatCode>0%</c:formatCode>
                <c:ptCount val="1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</c:numCache>
            </c:numRef>
          </c:cat>
          <c:val>
            <c:numRef>
              <c:f>'VAN,TIR'!$B$12:$B$21</c:f>
              <c:numCache>
                <c:formatCode>0.00</c:formatCode>
                <c:ptCount val="10"/>
                <c:pt idx="0">
                  <c:v>870.79</c:v>
                </c:pt>
                <c:pt idx="1">
                  <c:v>646.88</c:v>
                </c:pt>
                <c:pt idx="2">
                  <c:v>465.02</c:v>
                </c:pt>
                <c:pt idx="3">
                  <c:v>315.58</c:v>
                </c:pt>
                <c:pt idx="4">
                  <c:v>191.49</c:v>
                </c:pt>
                <c:pt idx="5">
                  <c:v>87.44</c:v>
                </c:pt>
                <c:pt idx="6">
                  <c:v>-0.56000000000000005</c:v>
                </c:pt>
                <c:pt idx="7">
                  <c:v>-75.61</c:v>
                </c:pt>
                <c:pt idx="8">
                  <c:v>-140.1</c:v>
                </c:pt>
                <c:pt idx="9">
                  <c:v>-195.88</c:v>
                </c:pt>
              </c:numCache>
            </c:numRef>
          </c:val>
        </c:ser>
        <c:marker val="1"/>
        <c:axId val="101859712"/>
        <c:axId val="101861248"/>
      </c:lineChart>
      <c:catAx>
        <c:axId val="101859712"/>
        <c:scaling>
          <c:orientation val="minMax"/>
        </c:scaling>
        <c:axPos val="b"/>
        <c:numFmt formatCode="0%" sourceLinked="1"/>
        <c:tickLblPos val="nextTo"/>
        <c:crossAx val="101861248"/>
        <c:crosses val="autoZero"/>
        <c:auto val="1"/>
        <c:lblAlgn val="ctr"/>
        <c:lblOffset val="100"/>
      </c:catAx>
      <c:valAx>
        <c:axId val="101861248"/>
        <c:scaling>
          <c:orientation val="minMax"/>
        </c:scaling>
        <c:axPos val="l"/>
        <c:majorGridlines/>
        <c:numFmt formatCode="0.00" sourceLinked="1"/>
        <c:tickLblPos val="nextTo"/>
        <c:crossAx val="101859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0</xdr:row>
      <xdr:rowOff>238125</xdr:rowOff>
    </xdr:from>
    <xdr:to>
      <xdr:col>18</xdr:col>
      <xdr:colOff>638175</xdr:colOff>
      <xdr:row>22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17</xdr:row>
      <xdr:rowOff>133350</xdr:rowOff>
    </xdr:from>
    <xdr:ext cx="76200" cy="2000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428875" y="3810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723900</xdr:colOff>
      <xdr:row>13</xdr:row>
      <xdr:rowOff>95250</xdr:rowOff>
    </xdr:from>
    <xdr:ext cx="76200" cy="200025"/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1819275" y="3124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18</xdr:row>
      <xdr:rowOff>104775</xdr:rowOff>
    </xdr:from>
    <xdr:ext cx="5785558" cy="833305"/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514350" y="3943350"/>
          <a:ext cx="5785558" cy="83330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 Investissement 2001 = 800; Pay-back = 24/05/2004</a:t>
          </a:r>
        </a:p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 Investissement 2001= 684; Pay-back = 29/02/2004</a:t>
          </a:r>
        </a:p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 Investissement 2001= 267; Pay-back = 28/02/2003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2</xdr:row>
      <xdr:rowOff>123825</xdr:rowOff>
    </xdr:from>
    <xdr:to>
      <xdr:col>20</xdr:col>
      <xdr:colOff>276225</xdr:colOff>
      <xdr:row>24</xdr:row>
      <xdr:rowOff>114300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523874</xdr:colOff>
      <xdr:row>12</xdr:row>
      <xdr:rowOff>9524</xdr:rowOff>
    </xdr:from>
    <xdr:to>
      <xdr:col>11</xdr:col>
      <xdr:colOff>657225</xdr:colOff>
      <xdr:row>33</xdr:row>
      <xdr:rowOff>19049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opLeftCell="C1" workbookViewId="0">
      <selection activeCell="F3" sqref="F3"/>
    </sheetView>
  </sheetViews>
  <sheetFormatPr baseColWidth="10" defaultRowHeight="12.75"/>
  <cols>
    <col min="1" max="1" width="7.7109375" bestFit="1" customWidth="1"/>
    <col min="2" max="2" width="8.7109375" customWidth="1"/>
    <col min="3" max="3" width="13.5703125" customWidth="1"/>
    <col min="4" max="5" width="7.85546875" bestFit="1" customWidth="1"/>
    <col min="6" max="7" width="9" bestFit="1" customWidth="1"/>
    <col min="8" max="8" width="15.5703125" customWidth="1"/>
    <col min="9" max="9" width="10.42578125" customWidth="1"/>
  </cols>
  <sheetData>
    <row r="1" spans="1:9" ht="51">
      <c r="A1" s="8" t="s">
        <v>3</v>
      </c>
      <c r="B1" s="9" t="s">
        <v>2</v>
      </c>
      <c r="C1" s="9" t="s">
        <v>5</v>
      </c>
      <c r="D1" s="9" t="s">
        <v>0</v>
      </c>
      <c r="E1" s="9" t="s">
        <v>1</v>
      </c>
      <c r="F1" s="9" t="s">
        <v>7</v>
      </c>
      <c r="G1" s="9" t="s">
        <v>6</v>
      </c>
      <c r="H1" s="9" t="s">
        <v>4</v>
      </c>
      <c r="I1" s="10" t="s">
        <v>8</v>
      </c>
    </row>
    <row r="2" spans="1:9" ht="15.75">
      <c r="A2" s="13">
        <v>2000</v>
      </c>
      <c r="B2" s="12"/>
      <c r="C2" s="12">
        <v>0</v>
      </c>
      <c r="D2" s="12"/>
      <c r="E2" s="12"/>
      <c r="F2" s="12"/>
      <c r="G2" s="12">
        <v>0</v>
      </c>
      <c r="H2" s="12"/>
      <c r="I2" s="11"/>
    </row>
    <row r="3" spans="1:9" ht="15.75">
      <c r="A3" s="5">
        <v>2001</v>
      </c>
      <c r="B3" s="1">
        <f t="shared" ref="B3:B8" si="0">IF(MOD(A3,4)=0,366,365)</f>
        <v>365</v>
      </c>
      <c r="C3" s="14">
        <v>267</v>
      </c>
      <c r="D3" s="1"/>
      <c r="E3" s="1"/>
      <c r="F3" s="1">
        <f>-C3</f>
        <v>-267</v>
      </c>
      <c r="G3" s="1">
        <f>F3</f>
        <v>-267</v>
      </c>
      <c r="H3" s="7" t="str">
        <f>IF(AND(G2&lt;=0,G3&gt;=0),-G2/F3*12,"X")</f>
        <v>X</v>
      </c>
      <c r="I3" s="11" t="str">
        <f t="shared" ref="I3:I8" si="1">IF(H3&lt;&gt;"X",H3/12*B3,"X")</f>
        <v>X</v>
      </c>
    </row>
    <row r="4" spans="1:9" ht="15.75">
      <c r="A4" s="5">
        <v>2002</v>
      </c>
      <c r="B4" s="1">
        <f t="shared" si="0"/>
        <v>365</v>
      </c>
      <c r="C4" s="1"/>
      <c r="D4" s="15">
        <v>400</v>
      </c>
      <c r="E4" s="15">
        <v>200</v>
      </c>
      <c r="F4" s="1">
        <f>D4-E4</f>
        <v>200</v>
      </c>
      <c r="G4" s="1">
        <f>G3+F4</f>
        <v>-67</v>
      </c>
      <c r="H4" s="7" t="str">
        <f t="shared" ref="H4:H8" si="2">IF(AND(G3&lt;=0,G4&gt;=0),-G3/F4*12,"X")</f>
        <v>X</v>
      </c>
      <c r="I4" s="11" t="str">
        <f t="shared" si="1"/>
        <v>X</v>
      </c>
    </row>
    <row r="5" spans="1:9" ht="15.75">
      <c r="A5" s="5">
        <v>2003</v>
      </c>
      <c r="B5" s="1">
        <f t="shared" si="0"/>
        <v>365</v>
      </c>
      <c r="C5" s="1"/>
      <c r="D5" s="15">
        <v>800</v>
      </c>
      <c r="E5" s="15">
        <v>400</v>
      </c>
      <c r="F5" s="1">
        <f>D5-E5</f>
        <v>400</v>
      </c>
      <c r="G5" s="1">
        <f>G4+F5</f>
        <v>333</v>
      </c>
      <c r="H5" s="7">
        <f t="shared" si="2"/>
        <v>2.0100000000000002</v>
      </c>
      <c r="I5" s="11">
        <f t="shared" si="1"/>
        <v>61.137500000000003</v>
      </c>
    </row>
    <row r="6" spans="1:9" ht="15.75">
      <c r="A6" s="5">
        <v>2004</v>
      </c>
      <c r="B6" s="2">
        <f t="shared" si="0"/>
        <v>366</v>
      </c>
      <c r="C6" s="1"/>
      <c r="D6" s="15">
        <v>1000</v>
      </c>
      <c r="E6" s="15">
        <v>500</v>
      </c>
      <c r="F6" s="1">
        <f>D6-E6</f>
        <v>500</v>
      </c>
      <c r="G6" s="1">
        <f>G5+F6</f>
        <v>833</v>
      </c>
      <c r="H6" s="7" t="str">
        <f>IF(AND(G5&lt;=0,G6&gt;=0),-G5/F6*12,"X")</f>
        <v>X</v>
      </c>
      <c r="I6" s="11" t="str">
        <f t="shared" si="1"/>
        <v>X</v>
      </c>
    </row>
    <row r="7" spans="1:9" ht="15.75">
      <c r="A7" s="5">
        <v>2005</v>
      </c>
      <c r="B7" s="1">
        <f t="shared" si="0"/>
        <v>365</v>
      </c>
      <c r="C7" s="1"/>
      <c r="D7" s="15">
        <v>1000</v>
      </c>
      <c r="E7" s="15">
        <v>500</v>
      </c>
      <c r="F7" s="1">
        <f>D7-E7</f>
        <v>500</v>
      </c>
      <c r="G7" s="1">
        <f>G6+F7</f>
        <v>1333</v>
      </c>
      <c r="H7" s="7" t="str">
        <f t="shared" si="2"/>
        <v>X</v>
      </c>
      <c r="I7" s="11" t="str">
        <f t="shared" si="1"/>
        <v>X</v>
      </c>
    </row>
    <row r="8" spans="1:9" ht="16.5" thickBot="1">
      <c r="A8" s="6">
        <v>2006</v>
      </c>
      <c r="B8" s="3">
        <f t="shared" si="0"/>
        <v>365</v>
      </c>
      <c r="C8" s="3"/>
      <c r="D8" s="16">
        <v>700</v>
      </c>
      <c r="E8" s="16">
        <v>350</v>
      </c>
      <c r="F8" s="3">
        <f>D8-E8</f>
        <v>350</v>
      </c>
      <c r="G8" s="3">
        <f>G7+F8</f>
        <v>1683</v>
      </c>
      <c r="H8" s="7" t="str">
        <f t="shared" si="2"/>
        <v>X</v>
      </c>
      <c r="I8" s="11" t="str">
        <f t="shared" si="1"/>
        <v>X</v>
      </c>
    </row>
    <row r="10" spans="1:9" ht="25.5">
      <c r="A10" s="4"/>
    </row>
  </sheetData>
  <phoneticPr fontId="1" type="noConversion"/>
  <printOptions headings="1" gridLines="1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12" sqref="N12"/>
    </sheetView>
  </sheetViews>
  <sheetFormatPr baseColWidth="10" defaultRowHeight="12.75"/>
  <cols>
    <col min="1" max="1" width="5.85546875" bestFit="1" customWidth="1"/>
    <col min="2" max="2" width="7.85546875" customWidth="1"/>
    <col min="3" max="3" width="15.140625" customWidth="1"/>
    <col min="4" max="5" width="7.85546875" bestFit="1" customWidth="1"/>
    <col min="6" max="6" width="12.7109375" customWidth="1"/>
    <col min="7" max="7" width="12.42578125" customWidth="1"/>
    <col min="8" max="8" width="8.42578125" bestFit="1" customWidth="1"/>
    <col min="10" max="10" width="7.140625" bestFit="1" customWidth="1"/>
    <col min="11" max="11" width="10.5703125" bestFit="1" customWidth="1"/>
  </cols>
  <sheetData>
    <row r="1" spans="1:11">
      <c r="A1" s="37" t="s">
        <v>10</v>
      </c>
      <c r="B1" s="38"/>
      <c r="C1" s="38"/>
      <c r="D1" s="17">
        <v>0.5</v>
      </c>
      <c r="E1" s="18"/>
      <c r="F1" s="18"/>
      <c r="G1" s="18"/>
      <c r="H1" s="18"/>
      <c r="I1" s="18"/>
      <c r="J1" s="18"/>
      <c r="K1" s="19"/>
    </row>
    <row r="2" spans="1:11" ht="39.75">
      <c r="A2" s="20" t="s">
        <v>9</v>
      </c>
      <c r="B2" s="12" t="s">
        <v>12</v>
      </c>
      <c r="C2" s="12" t="s">
        <v>14</v>
      </c>
      <c r="D2" s="12" t="s">
        <v>0</v>
      </c>
      <c r="E2" s="12" t="s">
        <v>1</v>
      </c>
      <c r="F2" s="12" t="s">
        <v>15</v>
      </c>
      <c r="G2" s="21" t="s">
        <v>19</v>
      </c>
      <c r="H2" s="21" t="s">
        <v>16</v>
      </c>
      <c r="I2" s="21" t="s">
        <v>17</v>
      </c>
      <c r="J2" s="21" t="s">
        <v>11</v>
      </c>
      <c r="K2" s="22" t="s">
        <v>13</v>
      </c>
    </row>
    <row r="3" spans="1:11">
      <c r="A3" s="33">
        <v>2000</v>
      </c>
      <c r="B3" s="15">
        <v>0</v>
      </c>
      <c r="C3" s="15">
        <v>800</v>
      </c>
      <c r="D3" s="15"/>
      <c r="E3" s="15"/>
      <c r="F3" s="1"/>
      <c r="G3" s="23"/>
      <c r="H3" s="23"/>
      <c r="I3" s="23"/>
      <c r="J3" s="23"/>
      <c r="K3" s="24"/>
    </row>
    <row r="4" spans="1:11">
      <c r="A4" s="33">
        <v>2001</v>
      </c>
      <c r="B4" s="15">
        <v>1</v>
      </c>
      <c r="C4" s="15"/>
      <c r="D4" s="15">
        <v>400</v>
      </c>
      <c r="E4" s="15">
        <v>200</v>
      </c>
      <c r="F4" s="1">
        <f>D4-E4</f>
        <v>200</v>
      </c>
      <c r="G4" s="25">
        <f>1/(1+$D$1)^B4</f>
        <v>0.66666666666666663</v>
      </c>
      <c r="H4" s="26">
        <f>F4*G4</f>
        <v>133.33333333333331</v>
      </c>
      <c r="I4" s="26">
        <f>SUM($H$3:H4)</f>
        <v>133.33333333333331</v>
      </c>
      <c r="J4" s="26">
        <f>I4-$C$3</f>
        <v>-666.66666666666674</v>
      </c>
      <c r="K4" s="27"/>
    </row>
    <row r="5" spans="1:11">
      <c r="A5" s="33">
        <v>2002</v>
      </c>
      <c r="B5" s="15">
        <v>2</v>
      </c>
      <c r="C5" s="15"/>
      <c r="D5" s="15">
        <v>800</v>
      </c>
      <c r="E5" s="15">
        <v>400</v>
      </c>
      <c r="F5" s="1">
        <f t="shared" ref="F5:F8" si="0">D5-E5</f>
        <v>400</v>
      </c>
      <c r="G5" s="25">
        <f t="shared" ref="G5:G8" si="1">1/(1+$D$1)^B5</f>
        <v>0.44444444444444442</v>
      </c>
      <c r="H5" s="26">
        <f t="shared" ref="H5:H8" si="2">F5*G5</f>
        <v>177.77777777777777</v>
      </c>
      <c r="I5" s="26">
        <f>SUM($H$3:H5)</f>
        <v>311.11111111111109</v>
      </c>
      <c r="J5" s="26">
        <f t="shared" ref="J5:J8" si="3">I5-$C$3</f>
        <v>-488.88888888888891</v>
      </c>
      <c r="K5" s="24"/>
    </row>
    <row r="6" spans="1:11">
      <c r="A6" s="33">
        <v>2003</v>
      </c>
      <c r="B6" s="15">
        <v>3</v>
      </c>
      <c r="C6" s="15"/>
      <c r="D6" s="15">
        <v>1000</v>
      </c>
      <c r="E6" s="15">
        <v>500</v>
      </c>
      <c r="F6" s="1">
        <f t="shared" si="0"/>
        <v>500</v>
      </c>
      <c r="G6" s="25">
        <f t="shared" si="1"/>
        <v>0.29629629629629628</v>
      </c>
      <c r="H6" s="26">
        <f t="shared" si="2"/>
        <v>148.14814814814815</v>
      </c>
      <c r="I6" s="26">
        <f>SUM($H$3:H6)</f>
        <v>459.25925925925924</v>
      </c>
      <c r="J6" s="26">
        <f t="shared" si="3"/>
        <v>-340.74074074074076</v>
      </c>
      <c r="K6" s="24"/>
    </row>
    <row r="7" spans="1:11">
      <c r="A7" s="33">
        <v>2004</v>
      </c>
      <c r="B7" s="15">
        <v>4</v>
      </c>
      <c r="C7" s="15"/>
      <c r="D7" s="15">
        <v>1000</v>
      </c>
      <c r="E7" s="15">
        <v>500</v>
      </c>
      <c r="F7" s="1">
        <f t="shared" si="0"/>
        <v>500</v>
      </c>
      <c r="G7" s="25">
        <f t="shared" si="1"/>
        <v>0.19753086419753085</v>
      </c>
      <c r="H7" s="26">
        <f t="shared" si="2"/>
        <v>98.76543209876543</v>
      </c>
      <c r="I7" s="26">
        <f>SUM($H$3:H7)</f>
        <v>558.02469135802471</v>
      </c>
      <c r="J7" s="26">
        <f t="shared" si="3"/>
        <v>-241.97530864197529</v>
      </c>
      <c r="K7" s="24"/>
    </row>
    <row r="8" spans="1:11" ht="13.5" thickBot="1">
      <c r="A8" s="34">
        <v>2005</v>
      </c>
      <c r="B8" s="16">
        <v>5</v>
      </c>
      <c r="C8" s="16"/>
      <c r="D8" s="16">
        <v>700</v>
      </c>
      <c r="E8" s="16">
        <v>350</v>
      </c>
      <c r="F8" s="1">
        <f t="shared" si="0"/>
        <v>350</v>
      </c>
      <c r="G8" s="25">
        <f t="shared" si="1"/>
        <v>0.13168724279835392</v>
      </c>
      <c r="H8" s="26">
        <f t="shared" si="2"/>
        <v>46.090534979423872</v>
      </c>
      <c r="I8" s="26">
        <f>SUM($H$3:H8)</f>
        <v>604.11522633744858</v>
      </c>
      <c r="J8" s="26">
        <f t="shared" si="3"/>
        <v>-195.88477366255142</v>
      </c>
      <c r="K8" s="39">
        <v>0.35</v>
      </c>
    </row>
    <row r="10" spans="1:11" ht="13.5" thickBot="1"/>
    <row r="11" spans="1:11">
      <c r="A11" s="28" t="s">
        <v>18</v>
      </c>
      <c r="B11" s="29" t="s">
        <v>11</v>
      </c>
    </row>
    <row r="12" spans="1:11">
      <c r="A12" s="35">
        <v>0.05</v>
      </c>
      <c r="B12" s="30">
        <v>870.79</v>
      </c>
    </row>
    <row r="13" spans="1:11">
      <c r="A13" s="35">
        <v>0.1</v>
      </c>
      <c r="B13" s="30">
        <v>646.88</v>
      </c>
    </row>
    <row r="14" spans="1:11">
      <c r="A14" s="35">
        <v>0.15</v>
      </c>
      <c r="B14" s="30">
        <v>465.02</v>
      </c>
    </row>
    <row r="15" spans="1:11">
      <c r="A15" s="35">
        <v>0.2</v>
      </c>
      <c r="B15" s="30">
        <v>315.58</v>
      </c>
    </row>
    <row r="16" spans="1:11">
      <c r="A16" s="35">
        <v>0.25</v>
      </c>
      <c r="B16" s="30">
        <v>191.49</v>
      </c>
    </row>
    <row r="17" spans="1:2">
      <c r="A17" s="35">
        <v>0.3</v>
      </c>
      <c r="B17" s="30">
        <v>87.44</v>
      </c>
    </row>
    <row r="18" spans="1:2">
      <c r="A18" s="35">
        <v>0.35</v>
      </c>
      <c r="B18" s="30">
        <v>-0.56000000000000005</v>
      </c>
    </row>
    <row r="19" spans="1:2">
      <c r="A19" s="35">
        <v>0.4</v>
      </c>
      <c r="B19" s="30">
        <v>-75.61</v>
      </c>
    </row>
    <row r="20" spans="1:2">
      <c r="A20" s="35">
        <v>0.45</v>
      </c>
      <c r="B20" s="30">
        <v>-140.1</v>
      </c>
    </row>
    <row r="21" spans="1:2" ht="13.5" thickBot="1">
      <c r="A21" s="36">
        <v>0.5</v>
      </c>
      <c r="B21" s="31">
        <v>-195.88</v>
      </c>
    </row>
    <row r="22" spans="1:2">
      <c r="A22" s="32"/>
    </row>
    <row r="23" spans="1:2">
      <c r="A23" s="32"/>
    </row>
    <row r="24" spans="1:2">
      <c r="A24" s="32"/>
    </row>
    <row r="25" spans="1:2">
      <c r="A25" s="32"/>
    </row>
  </sheetData>
  <mergeCells count="1">
    <mergeCell ref="A1:C1"/>
  </mergeCells>
  <phoneticPr fontId="1" type="noConversion"/>
  <printOptions headings="1" gridLines="1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Pay-Back</vt:lpstr>
      <vt:lpstr>VAN,TIR</vt:lpstr>
      <vt:lpstr>'VAN,TIR'!Zone_d_impression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DORIOT</dc:creator>
  <cp:lastModifiedBy>Douze</cp:lastModifiedBy>
  <cp:lastPrinted>2008-08-21T10:25:54Z</cp:lastPrinted>
  <dcterms:created xsi:type="dcterms:W3CDTF">2007-11-02T08:01:24Z</dcterms:created>
  <dcterms:modified xsi:type="dcterms:W3CDTF">2011-09-22T15:26:27Z</dcterms:modified>
</cp:coreProperties>
</file>