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4955" windowHeight="87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Feuil1!$A$1:$H$22</definedName>
  </definedNames>
  <calcPr calcId="125725"/>
</workbook>
</file>

<file path=xl/calcChain.xml><?xml version="1.0" encoding="utf-8"?>
<calcChain xmlns="http://schemas.openxmlformats.org/spreadsheetml/2006/main">
  <c r="H20" i="1"/>
  <c r="H19"/>
  <c r="H16"/>
  <c r="H14"/>
  <c r="H13"/>
  <c r="H12"/>
  <c r="D16"/>
  <c r="H9"/>
  <c r="H8"/>
  <c r="B22"/>
  <c r="H7" s="1"/>
  <c r="B21"/>
  <c r="F5"/>
  <c r="H5"/>
  <c r="B20"/>
  <c r="H4"/>
  <c r="B17"/>
  <c r="H3"/>
  <c r="F10"/>
  <c r="D10"/>
  <c r="B6"/>
  <c r="B4" s="1"/>
  <c r="B16" s="1"/>
</calcChain>
</file>

<file path=xl/sharedStrings.xml><?xml version="1.0" encoding="utf-8"?>
<sst xmlns="http://schemas.openxmlformats.org/spreadsheetml/2006/main" count="64" uniqueCount="61">
  <si>
    <t>EQUATION DE PERFORMANCE D'ALCATEL</t>
  </si>
  <si>
    <t>Produits</t>
  </si>
  <si>
    <t>CA HT facturé</t>
  </si>
  <si>
    <t>Variation de stocks</t>
  </si>
  <si>
    <t>Stock initial</t>
  </si>
  <si>
    <t>Stock final</t>
  </si>
  <si>
    <t>Charges</t>
  </si>
  <si>
    <t>Achats</t>
  </si>
  <si>
    <t>Salaires</t>
  </si>
  <si>
    <t>Charges sociales</t>
  </si>
  <si>
    <t>Impôts et taxes</t>
  </si>
  <si>
    <t>Dotation aux amortissements</t>
  </si>
  <si>
    <t>BN3</t>
  </si>
  <si>
    <t>Charges financières</t>
  </si>
  <si>
    <t>Agios sur découvert</t>
  </si>
  <si>
    <t>Intérêts des dettes D1</t>
  </si>
  <si>
    <t>BN2</t>
  </si>
  <si>
    <t>BN1</t>
  </si>
  <si>
    <t>BILAN DE DEBUT D'EXERCICE</t>
  </si>
  <si>
    <t>COMPTE DE RESULTAT DE L'EXERCICE</t>
  </si>
  <si>
    <t>ACTIF</t>
  </si>
  <si>
    <t>PASSIF</t>
  </si>
  <si>
    <t>Stock</t>
  </si>
  <si>
    <t>Créances client</t>
  </si>
  <si>
    <t>Disponible en banque</t>
  </si>
  <si>
    <t>Capital social</t>
  </si>
  <si>
    <t>Réserves</t>
  </si>
  <si>
    <t>D1 : Dettes à moyen et long terme</t>
  </si>
  <si>
    <t>Autres Dettes</t>
  </si>
  <si>
    <t>CP = Capitaux propres</t>
  </si>
  <si>
    <t>AI = Actif immobilisé net</t>
  </si>
  <si>
    <t>AC = Actif circulant</t>
  </si>
  <si>
    <t>TOTAL PASSIF</t>
  </si>
  <si>
    <t>Rf1 = BN1/ CP</t>
  </si>
  <si>
    <t>Re3 = BN3/A</t>
  </si>
  <si>
    <t>A = TOTAL ACTIF</t>
  </si>
  <si>
    <t>i = FF/D</t>
  </si>
  <si>
    <t>Rc</t>
  </si>
  <si>
    <t>p</t>
  </si>
  <si>
    <t>t</t>
  </si>
  <si>
    <t>Impôts sur bénéfices 33%</t>
  </si>
  <si>
    <t>1+D/CP</t>
  </si>
  <si>
    <t>Q1</t>
  </si>
  <si>
    <t>Q2</t>
  </si>
  <si>
    <t>Q3</t>
  </si>
  <si>
    <t>Q4</t>
  </si>
  <si>
    <t>Nouveau Rc</t>
  </si>
  <si>
    <t>Ra</t>
  </si>
  <si>
    <t>Dividendes</t>
  </si>
  <si>
    <t>Non</t>
  </si>
  <si>
    <t>Salaires S</t>
  </si>
  <si>
    <t>Valeur ajoutée VA</t>
  </si>
  <si>
    <t>Q5</t>
  </si>
  <si>
    <t>Réponses</t>
  </si>
  <si>
    <t>Q6) PARTICIPATION DES SALARIES AUX FRUITS DE L'EXPANSION</t>
  </si>
  <si>
    <t>Oui</t>
  </si>
  <si>
    <t>CP</t>
  </si>
  <si>
    <t>R = 50%x[BN1-5%CP]xS/VA</t>
  </si>
  <si>
    <t>R = Participation minimum des salariés à porter au fonds de participation</t>
  </si>
  <si>
    <t>BN1 = Résultat courant</t>
  </si>
  <si>
    <t>BN2 = Résultat avant impôts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</si>
</sst>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color indexed="10"/>
      <name val="Arial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1" xfId="0" applyNumberFormat="1" applyBorder="1"/>
    <xf numFmtId="0" fontId="1" fillId="0" borderId="2" xfId="0" applyFon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Border="1" applyAlignment="1">
      <alignment horizontal="right"/>
    </xf>
    <xf numFmtId="4" fontId="3" fillId="0" borderId="3" xfId="0" applyNumberFormat="1" applyFont="1" applyBorder="1"/>
    <xf numFmtId="0" fontId="0" fillId="0" borderId="4" xfId="0" applyBorder="1"/>
    <xf numFmtId="4" fontId="0" fillId="0" borderId="1" xfId="0" applyNumberFormat="1" applyBorder="1" applyAlignment="1">
      <alignment horizontal="right"/>
    </xf>
    <xf numFmtId="4" fontId="0" fillId="0" borderId="5" xfId="0" applyNumberFormat="1" applyBorder="1"/>
    <xf numFmtId="0" fontId="0" fillId="0" borderId="2" xfId="0" applyBorder="1" applyAlignment="1">
      <alignment horizontal="left"/>
    </xf>
    <xf numFmtId="10" fontId="0" fillId="0" borderId="3" xfId="0" applyNumberFormat="1" applyBorder="1"/>
    <xf numFmtId="9" fontId="3" fillId="0" borderId="3" xfId="0" applyNumberFormat="1" applyFont="1" applyBorder="1"/>
    <xf numFmtId="4" fontId="0" fillId="0" borderId="6" xfId="0" applyNumberFormat="1" applyBorder="1"/>
    <xf numFmtId="4" fontId="3" fillId="0" borderId="6" xfId="0" applyNumberFormat="1" applyFont="1" applyBorder="1"/>
    <xf numFmtId="4" fontId="0" fillId="0" borderId="7" xfId="0" applyNumberForma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9" xfId="0" applyFont="1" applyBorder="1"/>
    <xf numFmtId="4" fontId="0" fillId="0" borderId="10" xfId="0" applyNumberFormat="1" applyBorder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0" fillId="0" borderId="15" xfId="0" applyFill="1" applyBorder="1"/>
    <xf numFmtId="4" fontId="0" fillId="2" borderId="3" xfId="0" applyNumberFormat="1" applyFill="1" applyBorder="1"/>
    <xf numFmtId="0" fontId="0" fillId="2" borderId="2" xfId="0" applyFill="1" applyBorder="1"/>
    <xf numFmtId="10" fontId="1" fillId="2" borderId="3" xfId="0" applyNumberFormat="1" applyFont="1" applyFill="1" applyBorder="1"/>
    <xf numFmtId="0" fontId="1" fillId="2" borderId="2" xfId="0" applyFont="1" applyFill="1" applyBorder="1"/>
    <xf numFmtId="4" fontId="1" fillId="2" borderId="3" xfId="0" applyNumberFormat="1" applyFont="1" applyFill="1" applyBorder="1"/>
    <xf numFmtId="0" fontId="0" fillId="2" borderId="3" xfId="0" applyFill="1" applyBorder="1"/>
    <xf numFmtId="2" fontId="1" fillId="2" borderId="7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" fontId="0" fillId="3" borderId="1" xfId="0" applyNumberFormat="1" applyFill="1" applyBorder="1"/>
    <xf numFmtId="0" fontId="0" fillId="3" borderId="1" xfId="0" applyFill="1" applyBorder="1"/>
    <xf numFmtId="4" fontId="0" fillId="0" borderId="1" xfId="0" applyNumberFormat="1" applyFill="1" applyBorder="1"/>
    <xf numFmtId="0" fontId="0" fillId="0" borderId="1" xfId="0" applyFill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4" fillId="2" borderId="3" xfId="0" applyNumberFormat="1" applyFont="1" applyFill="1" applyBorder="1"/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tabSelected="1" workbookViewId="0">
      <selection activeCell="C21" sqref="C21"/>
    </sheetView>
  </sheetViews>
  <sheetFormatPr baseColWidth="10" defaultRowHeight="12.75"/>
  <cols>
    <col min="1" max="1" width="25.7109375" customWidth="1"/>
    <col min="2" max="2" width="11.7109375" bestFit="1" customWidth="1"/>
    <col min="3" max="3" width="21.85546875" bestFit="1" customWidth="1"/>
    <col min="4" max="4" width="12.85546875" bestFit="1" customWidth="1"/>
    <col min="5" max="5" width="32.5703125" customWidth="1"/>
    <col min="6" max="6" width="11.7109375" bestFit="1" customWidth="1"/>
    <col min="7" max="7" width="13.28515625" bestFit="1" customWidth="1"/>
    <col min="8" max="8" width="19" bestFit="1" customWidth="1"/>
  </cols>
  <sheetData>
    <row r="1" spans="1:8" ht="13.5" thickBot="1">
      <c r="A1" s="46" t="s">
        <v>0</v>
      </c>
      <c r="B1" s="46"/>
      <c r="C1" s="46"/>
      <c r="D1" s="46"/>
      <c r="E1" s="46"/>
      <c r="F1" s="46"/>
      <c r="G1" s="41" t="s">
        <v>53</v>
      </c>
      <c r="H1" s="42"/>
    </row>
    <row r="2" spans="1:8" ht="13.5" thickBot="1">
      <c r="G2" s="24" t="s">
        <v>42</v>
      </c>
      <c r="H2" s="25"/>
    </row>
    <row r="3" spans="1:8">
      <c r="A3" s="47" t="s">
        <v>19</v>
      </c>
      <c r="B3" s="48"/>
      <c r="C3" s="43" t="s">
        <v>18</v>
      </c>
      <c r="D3" s="44"/>
      <c r="E3" s="44"/>
      <c r="F3" s="45"/>
      <c r="G3" s="4" t="s">
        <v>12</v>
      </c>
      <c r="H3" s="3">
        <f>B16</f>
        <v>340000</v>
      </c>
    </row>
    <row r="4" spans="1:8">
      <c r="A4" s="2" t="s">
        <v>1</v>
      </c>
      <c r="B4" s="3">
        <f>B5+B6</f>
        <v>1710000</v>
      </c>
      <c r="C4" s="49" t="s">
        <v>20</v>
      </c>
      <c r="D4" s="50"/>
      <c r="E4" s="50" t="s">
        <v>21</v>
      </c>
      <c r="F4" s="51"/>
      <c r="G4" s="4" t="s">
        <v>16</v>
      </c>
      <c r="H4" s="3">
        <f>H3-B17</f>
        <v>290000</v>
      </c>
    </row>
    <row r="5" spans="1:8">
      <c r="A5" s="4" t="s">
        <v>2</v>
      </c>
      <c r="B5" s="3">
        <v>1700000</v>
      </c>
      <c r="C5" s="19" t="s">
        <v>30</v>
      </c>
      <c r="D5" s="1">
        <v>1500000</v>
      </c>
      <c r="E5" s="1" t="s">
        <v>29</v>
      </c>
      <c r="F5" s="13">
        <f>F6+F7</f>
        <v>1000000</v>
      </c>
      <c r="G5" s="30" t="s">
        <v>17</v>
      </c>
      <c r="H5" s="52">
        <f>B22</f>
        <v>194300</v>
      </c>
    </row>
    <row r="6" spans="1:8">
      <c r="A6" s="4" t="s">
        <v>3</v>
      </c>
      <c r="B6" s="3">
        <f>B8-B7</f>
        <v>10000</v>
      </c>
      <c r="C6" s="19" t="s">
        <v>31</v>
      </c>
      <c r="D6" s="1"/>
      <c r="E6" s="8" t="s">
        <v>25</v>
      </c>
      <c r="F6" s="13">
        <v>750000</v>
      </c>
      <c r="G6" s="26" t="s">
        <v>43</v>
      </c>
      <c r="H6" s="27"/>
    </row>
    <row r="7" spans="1:8">
      <c r="A7" s="5" t="s">
        <v>4</v>
      </c>
      <c r="B7" s="3">
        <v>25000</v>
      </c>
      <c r="C7" s="20" t="s">
        <v>22</v>
      </c>
      <c r="D7" s="1">
        <v>35000</v>
      </c>
      <c r="E7" s="8" t="s">
        <v>26</v>
      </c>
      <c r="F7" s="13">
        <v>250000</v>
      </c>
      <c r="G7" s="10" t="s">
        <v>33</v>
      </c>
      <c r="H7" s="11">
        <f>B22/F5</f>
        <v>0.1943</v>
      </c>
    </row>
    <row r="8" spans="1:8">
      <c r="A8" s="5" t="s">
        <v>5</v>
      </c>
      <c r="B8" s="3">
        <v>35000</v>
      </c>
      <c r="C8" s="20" t="s">
        <v>23</v>
      </c>
      <c r="D8" s="1">
        <v>300000</v>
      </c>
      <c r="E8" s="1" t="s">
        <v>27</v>
      </c>
      <c r="F8" s="14">
        <v>500000</v>
      </c>
      <c r="G8" s="4" t="s">
        <v>34</v>
      </c>
      <c r="H8" s="11">
        <f>B16/D10</f>
        <v>0.17754569190600522</v>
      </c>
    </row>
    <row r="9" spans="1:8">
      <c r="A9" s="4"/>
      <c r="B9" s="3"/>
      <c r="C9" s="20" t="s">
        <v>24</v>
      </c>
      <c r="D9" s="1">
        <v>80000</v>
      </c>
      <c r="E9" s="1" t="s">
        <v>28</v>
      </c>
      <c r="F9" s="13">
        <v>415000</v>
      </c>
      <c r="G9" s="4" t="s">
        <v>36</v>
      </c>
      <c r="H9" s="11">
        <f>B17/(F8+F9)</f>
        <v>5.4644808743169397E-2</v>
      </c>
    </row>
    <row r="10" spans="1:8" ht="13.5" thickBot="1">
      <c r="A10" s="2" t="s">
        <v>6</v>
      </c>
      <c r="B10" s="3"/>
      <c r="C10" s="21" t="s">
        <v>35</v>
      </c>
      <c r="D10" s="9">
        <f>SUM(D5:D9)</f>
        <v>1915000</v>
      </c>
      <c r="E10" s="9" t="s">
        <v>32</v>
      </c>
      <c r="F10" s="15">
        <f>SUM(F6:F9)</f>
        <v>1915000</v>
      </c>
      <c r="G10" s="4" t="s">
        <v>38</v>
      </c>
      <c r="H10" s="12">
        <v>0.6</v>
      </c>
    </row>
    <row r="11" spans="1:8">
      <c r="A11" s="4" t="s">
        <v>7</v>
      </c>
      <c r="B11" s="3">
        <v>120000</v>
      </c>
      <c r="G11" s="4" t="s">
        <v>39</v>
      </c>
      <c r="H11" s="12"/>
    </row>
    <row r="12" spans="1:8" ht="13.5" thickBot="1">
      <c r="A12" s="4" t="s">
        <v>8</v>
      </c>
      <c r="B12" s="3">
        <v>600000</v>
      </c>
      <c r="G12" s="32" t="s">
        <v>37</v>
      </c>
      <c r="H12" s="31">
        <f>H10*(B22/F5)</f>
        <v>0.11657999999999999</v>
      </c>
    </row>
    <row r="13" spans="1:8">
      <c r="A13" s="4" t="s">
        <v>9</v>
      </c>
      <c r="B13" s="3">
        <v>300000</v>
      </c>
      <c r="C13" s="43" t="s">
        <v>54</v>
      </c>
      <c r="D13" s="44"/>
      <c r="E13" s="44"/>
      <c r="F13" s="45"/>
      <c r="G13" s="32" t="s">
        <v>47</v>
      </c>
      <c r="H13" s="31">
        <f>(1-H10)*B22/F5</f>
        <v>7.7719999999999997E-2</v>
      </c>
    </row>
    <row r="14" spans="1:8">
      <c r="A14" s="4" t="s">
        <v>10</v>
      </c>
      <c r="B14" s="3">
        <v>50000</v>
      </c>
      <c r="C14" s="19" t="s">
        <v>17</v>
      </c>
      <c r="D14" s="37"/>
      <c r="E14" s="38"/>
      <c r="F14" s="18"/>
      <c r="G14" s="32" t="s">
        <v>48</v>
      </c>
      <c r="H14" s="33">
        <f>F5*H13</f>
        <v>77720</v>
      </c>
    </row>
    <row r="15" spans="1:8">
      <c r="A15" s="4" t="s">
        <v>11</v>
      </c>
      <c r="B15" s="3">
        <v>300000</v>
      </c>
      <c r="C15" s="19" t="s">
        <v>50</v>
      </c>
      <c r="D15" s="37">
        <v>600000</v>
      </c>
      <c r="E15" s="38"/>
      <c r="F15" s="18"/>
      <c r="G15" s="26" t="s">
        <v>44</v>
      </c>
      <c r="H15" s="27"/>
    </row>
    <row r="16" spans="1:8">
      <c r="A16" s="4" t="s">
        <v>12</v>
      </c>
      <c r="B16" s="3">
        <f>B4-SUM(B11:B15)</f>
        <v>340000</v>
      </c>
      <c r="C16" s="19" t="s">
        <v>51</v>
      </c>
      <c r="D16" s="39">
        <f>B5-B11+B6</f>
        <v>1590000</v>
      </c>
      <c r="E16" s="40"/>
      <c r="F16" s="18"/>
      <c r="G16" s="30" t="s">
        <v>41</v>
      </c>
      <c r="H16" s="34">
        <f>1+(F8+F9)/F5</f>
        <v>1.915</v>
      </c>
    </row>
    <row r="17" spans="1:8">
      <c r="A17" s="4" t="s">
        <v>13</v>
      </c>
      <c r="B17" s="3">
        <f>B18+B19</f>
        <v>50000</v>
      </c>
      <c r="C17" s="19" t="s">
        <v>56</v>
      </c>
      <c r="D17" s="37"/>
      <c r="E17" s="38"/>
      <c r="F17" s="18"/>
      <c r="G17" s="4"/>
      <c r="H17" s="16"/>
    </row>
    <row r="18" spans="1:8" ht="13.5" thickBot="1">
      <c r="A18" s="5" t="s">
        <v>14</v>
      </c>
      <c r="B18" s="3">
        <v>0</v>
      </c>
      <c r="C18" s="22" t="s">
        <v>58</v>
      </c>
      <c r="D18" s="17"/>
      <c r="E18" s="17"/>
      <c r="F18" s="35"/>
      <c r="G18" s="26" t="s">
        <v>45</v>
      </c>
      <c r="H18" s="27"/>
    </row>
    <row r="19" spans="1:8">
      <c r="A19" s="5" t="s">
        <v>15</v>
      </c>
      <c r="B19" s="6">
        <v>50000</v>
      </c>
      <c r="C19" s="28" t="s">
        <v>57</v>
      </c>
      <c r="G19" s="30" t="s">
        <v>12</v>
      </c>
      <c r="H19" s="29">
        <f>B17*D10/(F8+F9)</f>
        <v>104644.8087431694</v>
      </c>
    </row>
    <row r="20" spans="1:8">
      <c r="A20" s="4" t="s">
        <v>60</v>
      </c>
      <c r="B20" s="3">
        <f>B16-B17</f>
        <v>290000</v>
      </c>
      <c r="G20" s="30" t="s">
        <v>46</v>
      </c>
      <c r="H20" s="31">
        <f>H10*(H19-B17-(H19-B17)*33%)/F5</f>
        <v>2.1967213114754098E-2</v>
      </c>
    </row>
    <row r="21" spans="1:8">
      <c r="A21" s="4" t="s">
        <v>40</v>
      </c>
      <c r="B21" s="3">
        <f>33%*B20</f>
        <v>95700</v>
      </c>
      <c r="G21" s="26" t="s">
        <v>52</v>
      </c>
      <c r="H21" s="27"/>
    </row>
    <row r="22" spans="1:8" ht="13.5" thickBot="1">
      <c r="A22" s="7" t="s">
        <v>59</v>
      </c>
      <c r="B22" s="23">
        <f>B20-B21</f>
        <v>194300</v>
      </c>
      <c r="G22" s="53" t="s">
        <v>55</v>
      </c>
      <c r="H22" s="36" t="s">
        <v>49</v>
      </c>
    </row>
  </sheetData>
  <mergeCells count="7">
    <mergeCell ref="G1:H1"/>
    <mergeCell ref="C13:F13"/>
    <mergeCell ref="A1:F1"/>
    <mergeCell ref="A3:B3"/>
    <mergeCell ref="C4:D4"/>
    <mergeCell ref="E4:F4"/>
    <mergeCell ref="C3:F3"/>
  </mergeCells>
  <phoneticPr fontId="2" type="noConversion"/>
  <printOptions headings="1" gridLines="1"/>
  <pageMargins left="0.78740157499999996" right="0.78740157499999996" top="0.984251969" bottom="0.984251969" header="0.4921259845" footer="0.492125984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DORIOT</dc:creator>
  <cp:lastModifiedBy>Douze</cp:lastModifiedBy>
  <cp:lastPrinted>2008-08-15T16:09:56Z</cp:lastPrinted>
  <dcterms:created xsi:type="dcterms:W3CDTF">2007-07-13T12:42:34Z</dcterms:created>
  <dcterms:modified xsi:type="dcterms:W3CDTF">2011-09-16T14:03:49Z</dcterms:modified>
</cp:coreProperties>
</file>