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0" windowWidth="15195" windowHeight="8955" tabRatio="797" activeTab="2"/>
  </bookViews>
  <sheets>
    <sheet name="Besoins en MPI pour W" sheetId="8" r:id="rId1"/>
    <sheet name="Q1)Besoins sans stocks départ" sheetId="7" r:id="rId2"/>
    <sheet name="Q2)Besoins  avec stocks départ" sheetId="1" r:id="rId3"/>
    <sheet name="Jalonnement des OF" sheetId="2" r:id="rId4"/>
  </sheets>
  <definedNames>
    <definedName name="_xlnm.Print_Area" localSheetId="3">'Jalonnement des OF'!$A$1:$U$10</definedName>
    <definedName name="_xlnm.Print_Area" localSheetId="1">'Q1)Besoins sans stocks départ'!$A$1:$K$29</definedName>
    <definedName name="_xlnm.Print_Area" localSheetId="2">'Q2)Besoins  avec stocks départ'!$A$1:$M$28</definedName>
  </definedNames>
  <calcPr calcId="125725"/>
</workbook>
</file>

<file path=xl/calcChain.xml><?xml version="1.0" encoding="utf-8"?>
<calcChain xmlns="http://schemas.openxmlformats.org/spreadsheetml/2006/main">
  <c r="P15" i="1"/>
  <c r="P16"/>
  <c r="P17"/>
  <c r="P14"/>
  <c r="M26"/>
  <c r="M27"/>
  <c r="M25"/>
  <c r="J26"/>
  <c r="J27"/>
  <c r="J25"/>
  <c r="I26"/>
  <c r="I27"/>
  <c r="N27"/>
  <c r="N26"/>
  <c r="N25"/>
  <c r="N22"/>
  <c r="N21"/>
  <c r="N20"/>
  <c r="N17"/>
  <c r="N16"/>
  <c r="N15"/>
  <c r="N14"/>
  <c r="G9" a="1"/>
  <c r="H10" s="1"/>
  <c r="H9"/>
  <c r="H11"/>
  <c r="J16" i="7"/>
  <c r="J17"/>
  <c r="J18"/>
  <c r="J15"/>
  <c r="L16"/>
  <c r="L17"/>
  <c r="L18"/>
  <c r="L15"/>
  <c r="I16"/>
  <c r="I17"/>
  <c r="I18"/>
  <c r="I15"/>
  <c r="G15" a="1"/>
  <c r="G15" s="1"/>
  <c r="H10" a="1"/>
  <c r="H10"/>
  <c r="H11"/>
  <c r="H12"/>
  <c r="G10" a="1"/>
  <c r="G10" s="1"/>
  <c r="H2" i="8" a="1"/>
  <c r="H2" s="1"/>
  <c r="H3"/>
  <c r="H5"/>
  <c r="G11" i="1" l="1"/>
  <c r="G9"/>
  <c r="G14" s="1" a="1"/>
  <c r="G10"/>
  <c r="G16"/>
  <c r="I16" s="1"/>
  <c r="O16" s="1"/>
  <c r="H17" i="7"/>
  <c r="H15"/>
  <c r="G18"/>
  <c r="G16"/>
  <c r="H18"/>
  <c r="H16"/>
  <c r="G17"/>
  <c r="I21" a="1"/>
  <c r="G11"/>
  <c r="G12"/>
  <c r="O2" i="8" a="1"/>
  <c r="H4"/>
  <c r="G14" i="1" l="1"/>
  <c r="I14" s="1"/>
  <c r="H14"/>
  <c r="H17"/>
  <c r="H16"/>
  <c r="J16" s="1"/>
  <c r="G15"/>
  <c r="I15" s="1"/>
  <c r="O15" s="1"/>
  <c r="G17"/>
  <c r="I17" s="1"/>
  <c r="O17" s="1"/>
  <c r="H15"/>
  <c r="I22" i="7"/>
  <c r="I21"/>
  <c r="I23"/>
  <c r="J21" a="1"/>
  <c r="O3" i="8"/>
  <c r="O4"/>
  <c r="O2"/>
  <c r="O14" i="1" l="1"/>
  <c r="J14" s="1"/>
  <c r="G20" s="1" a="1"/>
  <c r="J15"/>
  <c r="J17"/>
  <c r="J23" i="7"/>
  <c r="J22"/>
  <c r="J21"/>
  <c r="I26" a="1"/>
  <c r="U2" i="8" a="1"/>
  <c r="G20" i="1" l="1"/>
  <c r="I20" s="1"/>
  <c r="H20"/>
  <c r="J20" s="1"/>
  <c r="H22"/>
  <c r="J22" s="1"/>
  <c r="G22"/>
  <c r="I22" s="1"/>
  <c r="H21"/>
  <c r="J21" s="1"/>
  <c r="G21"/>
  <c r="I21" s="1"/>
  <c r="I28" i="7"/>
  <c r="I26"/>
  <c r="I27"/>
  <c r="J26" a="1"/>
  <c r="U3" i="8"/>
  <c r="U4"/>
  <c r="U2"/>
  <c r="G25" i="1" l="1" a="1"/>
  <c r="J28" i="7"/>
  <c r="J27"/>
  <c r="K27" s="1"/>
  <c r="J26"/>
  <c r="K26" s="1"/>
  <c r="K28"/>
  <c r="H25" i="1" l="1"/>
  <c r="H27"/>
  <c r="G25"/>
  <c r="I25" s="1"/>
  <c r="G27"/>
  <c r="H26"/>
  <c r="G26"/>
</calcChain>
</file>

<file path=xl/sharedStrings.xml><?xml version="1.0" encoding="utf-8"?>
<sst xmlns="http://schemas.openxmlformats.org/spreadsheetml/2006/main" count="214" uniqueCount="55">
  <si>
    <t>Commandes fermes à livrer</t>
  </si>
  <si>
    <t>W</t>
  </si>
  <si>
    <t>X</t>
  </si>
  <si>
    <t>Y</t>
  </si>
  <si>
    <t>Z</t>
  </si>
  <si>
    <t>M1</t>
  </si>
  <si>
    <t>M2</t>
  </si>
  <si>
    <t>M3</t>
  </si>
  <si>
    <t>SM1</t>
  </si>
  <si>
    <t>SM2</t>
  </si>
  <si>
    <t>SM3</t>
  </si>
  <si>
    <t>SM4</t>
  </si>
  <si>
    <t>P1</t>
  </si>
  <si>
    <t>P2</t>
  </si>
  <si>
    <t>P3</t>
  </si>
  <si>
    <t>MP1</t>
  </si>
  <si>
    <t>MP2</t>
  </si>
  <si>
    <t>MP3</t>
  </si>
  <si>
    <t>MPi</t>
  </si>
  <si>
    <t>Pi</t>
  </si>
  <si>
    <t>Mi</t>
  </si>
  <si>
    <t>SMi</t>
  </si>
  <si>
    <t>OA</t>
  </si>
  <si>
    <t>Livraison le 26 Nov</t>
  </si>
  <si>
    <t>Livraison le 27 Nov</t>
  </si>
  <si>
    <t>A</t>
  </si>
  <si>
    <t>B</t>
  </si>
  <si>
    <t>C</t>
  </si>
  <si>
    <t>D</t>
  </si>
  <si>
    <t>E</t>
  </si>
  <si>
    <t>F</t>
  </si>
  <si>
    <t>WE</t>
  </si>
  <si>
    <t>Marge</t>
  </si>
  <si>
    <t>Mise à disposition de la commande pour livraison</t>
  </si>
  <si>
    <t>Usinage des MPi et fabrication des pièces Pi : 2 jours</t>
  </si>
  <si>
    <t>Usinage des Pi et fabrication des sous-modules SMi : 3 jours</t>
  </si>
  <si>
    <t>Assemblage des sous-modules SMi en modules Mi :4 jours</t>
  </si>
  <si>
    <t>Assemblage des modules Mi en produits finis W,X,Y,Z : 2 jours</t>
  </si>
  <si>
    <t>B : Usinage et assemblage des pièces MPi pour les Pi : 2 j</t>
  </si>
  <si>
    <t>C : Usinage des pièces Pi pour les SMi : 3 j</t>
  </si>
  <si>
    <t>D : Traitement chimique, test et assemblage des SMi pour les Mi : 4 j</t>
  </si>
  <si>
    <t>E : Assemblage des modules Mi pour  W,X,Y,Z : 2 j</t>
  </si>
  <si>
    <t>A : Approvisionnement des matières premières MPi : 2 j</t>
  </si>
  <si>
    <t>Approvisionnement en matières premières MPi : 2 jours</t>
  </si>
  <si>
    <t>Stocks départ</t>
  </si>
  <si>
    <t>Total appros MPI</t>
  </si>
  <si>
    <t>CALCUL DES BESOINS en APPROVISIONNEMENTS MPI</t>
  </si>
  <si>
    <t>CALCUL DES BESOINS EN APPROVISIONNEMENTS MPI</t>
  </si>
  <si>
    <t>?</t>
  </si>
  <si>
    <t>Stock 16-nov</t>
  </si>
  <si>
    <t>Stock SMI 16-nov</t>
  </si>
  <si>
    <t>Stock SMI 19-nov</t>
  </si>
  <si>
    <t>Stock SMI Après 19-nov</t>
  </si>
  <si>
    <t>Stock 13-nov</t>
  </si>
  <si>
    <t>Stock 09-nov</t>
  </si>
</sst>
</file>

<file path=xl/styles.xml><?xml version="1.0" encoding="utf-8"?>
<styleSheet xmlns="http://schemas.openxmlformats.org/spreadsheetml/2006/main">
  <numFmts count="1">
    <numFmt numFmtId="164" formatCode="#,##0.00\ &quot;F&quot;;[Red]\-#,##0.00\ &quot;F&quot;"/>
  </numFmts>
  <fonts count="9">
    <font>
      <sz val="10"/>
      <name val="Arial"/>
    </font>
    <font>
      <sz val="12"/>
      <name val="Arial"/>
    </font>
    <font>
      <b/>
      <sz val="12"/>
      <name val="Arial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</font>
    <font>
      <b/>
      <sz val="10"/>
      <name val="Arial"/>
    </font>
    <font>
      <sz val="16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8"/>
      </left>
      <right style="medium">
        <color indexed="8"/>
      </right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/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ck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8"/>
      </left>
      <right/>
      <top style="medium">
        <color indexed="8"/>
      </top>
      <bottom style="medium">
        <color indexed="8"/>
      </bottom>
      <diagonal/>
    </border>
    <border>
      <left style="thick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/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/>
    </xf>
    <xf numFmtId="0" fontId="4" fillId="0" borderId="9" xfId="0" applyFont="1" applyFill="1" applyBorder="1" applyAlignment="1">
      <alignment horizontal="center" vertical="top" wrapText="1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Fill="1" applyBorder="1" applyAlignment="1">
      <alignment horizontal="center" vertical="top" wrapText="1"/>
    </xf>
    <xf numFmtId="0" fontId="4" fillId="0" borderId="11" xfId="0" applyFont="1" applyBorder="1" applyAlignment="1">
      <alignment horizontal="center"/>
    </xf>
    <xf numFmtId="0" fontId="4" fillId="0" borderId="12" xfId="0" applyFont="1" applyFill="1" applyBorder="1" applyAlignment="1">
      <alignment horizontal="center" vertical="top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21" xfId="0" applyFont="1" applyBorder="1" applyAlignment="1">
      <alignment horizontal="center" vertical="top" wrapText="1"/>
    </xf>
    <xf numFmtId="0" fontId="3" fillId="0" borderId="22" xfId="0" applyFont="1" applyBorder="1" applyAlignment="1"/>
    <xf numFmtId="0" fontId="3" fillId="0" borderId="23" xfId="0" applyFont="1" applyBorder="1" applyAlignment="1"/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15" xfId="0" applyFont="1" applyBorder="1"/>
    <xf numFmtId="0" fontId="7" fillId="0" borderId="16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10" xfId="0" applyFont="1" applyBorder="1"/>
    <xf numFmtId="0" fontId="7" fillId="0" borderId="9" xfId="0" applyFont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/>
    <xf numFmtId="0" fontId="7" fillId="0" borderId="13" xfId="0" applyFont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0" fontId="2" fillId="0" borderId="31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2" fillId="0" borderId="34" xfId="0" applyFont="1" applyBorder="1" applyAlignment="1">
      <alignment horizontal="center" vertical="top" wrapText="1"/>
    </xf>
    <xf numFmtId="0" fontId="2" fillId="0" borderId="35" xfId="0" applyFont="1" applyBorder="1" applyAlignment="1">
      <alignment horizontal="center" vertical="top" wrapText="1"/>
    </xf>
    <xf numFmtId="0" fontId="4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 vertical="top" wrapText="1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0" fontId="2" fillId="3" borderId="3" xfId="0" applyFont="1" applyFill="1" applyBorder="1" applyAlignment="1">
      <alignment horizontal="center" vertical="top" wrapText="1"/>
    </xf>
    <xf numFmtId="0" fontId="4" fillId="3" borderId="25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vertical="top" wrapText="1"/>
    </xf>
    <xf numFmtId="0" fontId="4" fillId="3" borderId="2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top" wrapText="1"/>
    </xf>
    <xf numFmtId="164" fontId="0" fillId="0" borderId="0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3" fillId="0" borderId="0" xfId="0" applyFont="1"/>
    <xf numFmtId="16" fontId="3" fillId="0" borderId="9" xfId="0" applyNumberFormat="1" applyFont="1" applyBorder="1" applyAlignment="1">
      <alignment horizontal="center"/>
    </xf>
    <xf numFmtId="16" fontId="3" fillId="0" borderId="11" xfId="0" applyNumberFormat="1" applyFont="1" applyBorder="1" applyAlignment="1">
      <alignment horizontal="center"/>
    </xf>
    <xf numFmtId="0" fontId="2" fillId="3" borderId="0" xfId="0" applyFont="1" applyFill="1" applyBorder="1" applyAlignment="1">
      <alignment horizontal="center" vertical="top" wrapText="1"/>
    </xf>
    <xf numFmtId="0" fontId="4" fillId="3" borderId="0" xfId="0" applyFont="1" applyFill="1" applyBorder="1" applyAlignment="1">
      <alignment horizont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/>
    <xf numFmtId="0" fontId="3" fillId="0" borderId="12" xfId="0" applyFont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164" fontId="4" fillId="0" borderId="41" xfId="0" applyNumberFormat="1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0" fillId="0" borderId="9" xfId="0" applyBorder="1" applyAlignment="1">
      <alignment horizontal="center"/>
    </xf>
    <xf numFmtId="0" fontId="2" fillId="0" borderId="41" xfId="0" applyFont="1" applyBorder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2" fillId="0" borderId="43" xfId="0" applyFont="1" applyBorder="1" applyAlignment="1">
      <alignment horizontal="center" vertical="top" wrapText="1"/>
    </xf>
    <xf numFmtId="16" fontId="3" fillId="0" borderId="9" xfId="0" applyNumberFormat="1" applyFont="1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46" xfId="0" applyFont="1" applyBorder="1" applyAlignment="1">
      <alignment horizontal="left"/>
    </xf>
    <xf numFmtId="0" fontId="6" fillId="0" borderId="47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46" xfId="0" applyFont="1" applyFill="1" applyBorder="1" applyAlignment="1">
      <alignment horizontal="left" vertical="top" wrapText="1"/>
    </xf>
    <xf numFmtId="0" fontId="7" fillId="0" borderId="9" xfId="0" applyFont="1" applyBorder="1" applyAlignment="1">
      <alignment horizontal="center"/>
    </xf>
    <xf numFmtId="0" fontId="7" fillId="0" borderId="1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38100</xdr:colOff>
      <xdr:row>14</xdr:row>
      <xdr:rowOff>161925</xdr:rowOff>
    </xdr:from>
    <xdr:ext cx="1219200" cy="514350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7667625" y="2962275"/>
          <a:ext cx="1219200" cy="514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18288" tIns="22860" rIns="18288" bIns="0" anchor="t" upright="1">
          <a:spAutoFit/>
        </a:bodyPr>
        <a:lstStyle/>
        <a:p>
          <a:pPr algn="ctr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Matrice corrigée</a:t>
          </a:r>
        </a:p>
        <a:p>
          <a:pPr algn="ctr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car fabrication par</a:t>
          </a:r>
        </a:p>
        <a:p>
          <a:pPr algn="ctr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lots de 10 pour SMI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333375</xdr:colOff>
      <xdr:row>14</xdr:row>
      <xdr:rowOff>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8258175" y="28098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571500</xdr:colOff>
      <xdr:row>14</xdr:row>
      <xdr:rowOff>47625</xdr:rowOff>
    </xdr:from>
    <xdr:ext cx="76200" cy="200025"/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7800975" y="2857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10</xdr:col>
      <xdr:colOff>57150</xdr:colOff>
      <xdr:row>13</xdr:row>
      <xdr:rowOff>57150</xdr:rowOff>
    </xdr:from>
    <xdr:to>
      <xdr:col>12</xdr:col>
      <xdr:colOff>38100</xdr:colOff>
      <xdr:row>16</xdr:row>
      <xdr:rowOff>133350</xdr:rowOff>
    </xdr:to>
    <xdr:sp macro="" textlink="">
      <xdr:nvSpPr>
        <xdr:cNvPr id="4099" name="Text Box 3"/>
        <xdr:cNvSpPr txBox="1">
          <a:spLocks noChangeArrowheads="1"/>
        </xdr:cNvSpPr>
      </xdr:nvSpPr>
      <xdr:spPr bwMode="auto">
        <a:xfrm>
          <a:off x="6477000" y="2657475"/>
          <a:ext cx="1485900" cy="7048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Matrice corrigée car fabrication par lots de 10 pour les SMi et stocks de 10 pour SM3</a:t>
          </a:r>
        </a:p>
      </xdr:txBody>
    </xdr:sp>
    <xdr:clientData/>
  </xdr:twoCellAnchor>
  <xdr:twoCellAnchor editAs="oneCell">
    <xdr:from>
      <xdr:col>10</xdr:col>
      <xdr:colOff>19050</xdr:colOff>
      <xdr:row>19</xdr:row>
      <xdr:rowOff>104775</xdr:rowOff>
    </xdr:from>
    <xdr:to>
      <xdr:col>11</xdr:col>
      <xdr:colOff>504825</xdr:colOff>
      <xdr:row>21</xdr:row>
      <xdr:rowOff>66675</xdr:rowOff>
    </xdr:to>
    <xdr:sp macro="" textlink="">
      <xdr:nvSpPr>
        <xdr:cNvPr id="4100" name="Text Box 4"/>
        <xdr:cNvSpPr txBox="1">
          <a:spLocks noChangeArrowheads="1"/>
        </xdr:cNvSpPr>
      </xdr:nvSpPr>
      <xdr:spPr bwMode="auto">
        <a:xfrm>
          <a:off x="6438900" y="3943350"/>
          <a:ext cx="1295400" cy="381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Matrice corrigée car stocks de 60 pour P3</a:t>
          </a:r>
        </a:p>
      </xdr:txBody>
    </xdr:sp>
    <xdr:clientData/>
  </xdr:twoCellAnchor>
  <xdr:twoCellAnchor editAs="oneCell">
    <xdr:from>
      <xdr:col>10</xdr:col>
      <xdr:colOff>19050</xdr:colOff>
      <xdr:row>24</xdr:row>
      <xdr:rowOff>47625</xdr:rowOff>
    </xdr:from>
    <xdr:to>
      <xdr:col>11</xdr:col>
      <xdr:colOff>619125</xdr:colOff>
      <xdr:row>26</xdr:row>
      <xdr:rowOff>152400</xdr:rowOff>
    </xdr:to>
    <xdr:sp macro="" textlink="">
      <xdr:nvSpPr>
        <xdr:cNvPr id="4101" name="Text Box 5"/>
        <xdr:cNvSpPr txBox="1">
          <a:spLocks noChangeArrowheads="1"/>
        </xdr:cNvSpPr>
      </xdr:nvSpPr>
      <xdr:spPr bwMode="auto">
        <a:xfrm>
          <a:off x="6438900" y="4914900"/>
          <a:ext cx="1409700" cy="523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Matrice corrigée car stocks de 150 pour MP1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6"/>
  <sheetViews>
    <sheetView workbookViewId="0">
      <selection activeCell="D12" sqref="D12"/>
    </sheetView>
  </sheetViews>
  <sheetFormatPr baseColWidth="10" defaultRowHeight="12.75"/>
  <cols>
    <col min="1" max="1" width="4.42578125" bestFit="1" customWidth="1"/>
    <col min="2" max="2" width="3.42578125" bestFit="1" customWidth="1"/>
    <col min="3" max="3" width="6" bestFit="1" customWidth="1"/>
    <col min="4" max="6" width="4.42578125" bestFit="1" customWidth="1"/>
    <col min="7" max="7" width="6" bestFit="1" customWidth="1"/>
    <col min="8" max="8" width="2.5703125" bestFit="1" customWidth="1"/>
    <col min="9" max="9" width="4.140625" bestFit="1" customWidth="1"/>
    <col min="10" max="13" width="6" bestFit="1" customWidth="1"/>
    <col min="14" max="14" width="4.140625" bestFit="1" customWidth="1"/>
    <col min="15" max="15" width="3.85546875" bestFit="1" customWidth="1"/>
    <col min="16" max="16" width="6" bestFit="1" customWidth="1"/>
    <col min="17" max="19" width="4.140625" bestFit="1" customWidth="1"/>
    <col min="20" max="20" width="6" bestFit="1" customWidth="1"/>
    <col min="21" max="21" width="5.140625" bestFit="1" customWidth="1"/>
  </cols>
  <sheetData>
    <row r="1" spans="1:21" ht="16.5" thickBot="1">
      <c r="D1" s="59" t="s">
        <v>5</v>
      </c>
      <c r="E1" s="60" t="s">
        <v>6</v>
      </c>
      <c r="F1" s="61" t="s">
        <v>7</v>
      </c>
      <c r="J1" s="59" t="s">
        <v>8</v>
      </c>
      <c r="K1" s="60" t="s">
        <v>9</v>
      </c>
      <c r="L1" s="60" t="s">
        <v>10</v>
      </c>
      <c r="M1" s="61" t="s">
        <v>11</v>
      </c>
      <c r="Q1" s="59" t="s">
        <v>12</v>
      </c>
      <c r="R1" s="60" t="s">
        <v>13</v>
      </c>
      <c r="S1" s="61" t="s">
        <v>14</v>
      </c>
    </row>
    <row r="2" spans="1:21" ht="16.5" thickBot="1">
      <c r="B2" s="57" t="s">
        <v>1</v>
      </c>
      <c r="C2" s="55" t="s">
        <v>8</v>
      </c>
      <c r="D2" s="56">
        <v>1</v>
      </c>
      <c r="E2" s="56">
        <v>0</v>
      </c>
      <c r="F2" s="58">
        <v>1</v>
      </c>
      <c r="G2" s="6" t="s">
        <v>8</v>
      </c>
      <c r="H2" s="46">
        <f t="array" ref="H2:H5">MMULT(D2:F5,B3:B5)</f>
        <v>2</v>
      </c>
      <c r="I2" s="6" t="s">
        <v>12</v>
      </c>
      <c r="J2" s="47">
        <v>2</v>
      </c>
      <c r="K2" s="48">
        <v>4</v>
      </c>
      <c r="L2" s="48">
        <v>2</v>
      </c>
      <c r="M2" s="49">
        <v>0</v>
      </c>
      <c r="N2" s="6" t="s">
        <v>12</v>
      </c>
      <c r="O2" s="46">
        <f t="array" ref="O2:O4">MMULT(J2:M4,H2:H5)</f>
        <v>12</v>
      </c>
      <c r="P2" s="6" t="s">
        <v>15</v>
      </c>
      <c r="Q2" s="56">
        <v>5</v>
      </c>
      <c r="R2" s="56">
        <v>2</v>
      </c>
      <c r="S2" s="58">
        <v>5</v>
      </c>
      <c r="T2" s="62" t="s">
        <v>15</v>
      </c>
      <c r="U2" s="63">
        <f t="array" ref="U2:U4">MMULT(Q2:S4,O2:O4)</f>
        <v>107</v>
      </c>
    </row>
    <row r="3" spans="1:21" ht="16.5" thickBot="1">
      <c r="A3" s="6" t="s">
        <v>5</v>
      </c>
      <c r="B3" s="56">
        <v>1</v>
      </c>
      <c r="C3" s="6" t="s">
        <v>9</v>
      </c>
      <c r="D3" s="7">
        <v>1</v>
      </c>
      <c r="E3" s="7">
        <v>0</v>
      </c>
      <c r="F3" s="8">
        <v>0</v>
      </c>
      <c r="G3" s="6" t="s">
        <v>9</v>
      </c>
      <c r="H3" s="26">
        <v>1</v>
      </c>
      <c r="I3" s="6" t="s">
        <v>13</v>
      </c>
      <c r="J3" s="50">
        <v>1</v>
      </c>
      <c r="K3" s="7">
        <v>0</v>
      </c>
      <c r="L3" s="7">
        <v>1</v>
      </c>
      <c r="M3" s="51">
        <v>2</v>
      </c>
      <c r="N3" s="6" t="s">
        <v>13</v>
      </c>
      <c r="O3" s="26">
        <v>6</v>
      </c>
      <c r="P3" s="6" t="s">
        <v>16</v>
      </c>
      <c r="Q3" s="7">
        <v>2</v>
      </c>
      <c r="R3" s="7">
        <v>4</v>
      </c>
      <c r="S3" s="8">
        <v>2</v>
      </c>
      <c r="T3" s="62" t="s">
        <v>16</v>
      </c>
      <c r="U3" s="64">
        <v>62</v>
      </c>
    </row>
    <row r="4" spans="1:21" ht="16.5" thickBot="1">
      <c r="A4" s="6" t="s">
        <v>6</v>
      </c>
      <c r="B4" s="7">
        <v>1</v>
      </c>
      <c r="C4" s="6" t="s">
        <v>10</v>
      </c>
      <c r="D4" s="7">
        <v>0</v>
      </c>
      <c r="E4" s="7">
        <v>1</v>
      </c>
      <c r="F4" s="8">
        <v>1</v>
      </c>
      <c r="G4" s="6" t="s">
        <v>10</v>
      </c>
      <c r="H4" s="26">
        <v>2</v>
      </c>
      <c r="I4" s="9" t="s">
        <v>14</v>
      </c>
      <c r="J4" s="52">
        <v>0</v>
      </c>
      <c r="K4" s="53">
        <v>1</v>
      </c>
      <c r="L4" s="53">
        <v>1</v>
      </c>
      <c r="M4" s="54">
        <v>4</v>
      </c>
      <c r="N4" s="9" t="s">
        <v>14</v>
      </c>
      <c r="O4" s="27">
        <v>7</v>
      </c>
      <c r="P4" s="9" t="s">
        <v>17</v>
      </c>
      <c r="Q4" s="10">
        <v>3</v>
      </c>
      <c r="R4" s="10">
        <v>8</v>
      </c>
      <c r="S4" s="11">
        <v>4</v>
      </c>
      <c r="T4" s="65" t="s">
        <v>17</v>
      </c>
      <c r="U4" s="66">
        <v>112</v>
      </c>
    </row>
    <row r="5" spans="1:21" ht="16.5" thickBot="1">
      <c r="A5" s="9" t="s">
        <v>7</v>
      </c>
      <c r="B5" s="10">
        <v>1</v>
      </c>
      <c r="C5" s="9" t="s">
        <v>11</v>
      </c>
      <c r="D5" s="10">
        <v>0</v>
      </c>
      <c r="E5" s="10">
        <v>1</v>
      </c>
      <c r="F5" s="11">
        <v>0</v>
      </c>
      <c r="G5" s="9" t="s">
        <v>11</v>
      </c>
      <c r="H5" s="27">
        <v>1</v>
      </c>
    </row>
    <row r="6" spans="1:21" ht="13.5" thickTop="1"/>
  </sheetData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29"/>
  <sheetViews>
    <sheetView topLeftCell="A4" workbookViewId="0">
      <selection activeCell="G21" sqref="G21"/>
    </sheetView>
  </sheetViews>
  <sheetFormatPr baseColWidth="10" defaultRowHeight="12.75"/>
  <cols>
    <col min="7" max="7" width="11.5703125" customWidth="1"/>
    <col min="9" max="9" width="19.7109375" customWidth="1"/>
    <col min="11" max="11" width="19.85546875" customWidth="1"/>
    <col min="12" max="12" width="15.5703125" customWidth="1"/>
    <col min="13" max="13" width="13.42578125" customWidth="1"/>
  </cols>
  <sheetData>
    <row r="1" spans="1:24" ht="16.5" thickBot="1">
      <c r="A1" s="68"/>
      <c r="B1" s="68"/>
      <c r="C1" s="68"/>
      <c r="D1" s="68"/>
      <c r="E1" s="1"/>
      <c r="F1" s="68"/>
      <c r="G1" s="2"/>
      <c r="H1" s="2"/>
      <c r="I1" s="1"/>
    </row>
    <row r="2" spans="1:24">
      <c r="A2" s="102" t="s">
        <v>0</v>
      </c>
      <c r="B2" s="103"/>
      <c r="C2" s="104"/>
      <c r="D2" s="1"/>
      <c r="E2" s="1"/>
      <c r="F2" s="1"/>
      <c r="G2" s="69"/>
      <c r="H2" s="2"/>
      <c r="I2" s="2"/>
      <c r="J2" s="2"/>
      <c r="K2" s="28"/>
      <c r="L2" s="28"/>
      <c r="M2" s="2"/>
      <c r="N2" s="2"/>
      <c r="O2" s="28"/>
      <c r="P2" s="28"/>
    </row>
    <row r="3" spans="1:24">
      <c r="A3" s="14"/>
      <c r="B3" s="76">
        <v>39412</v>
      </c>
      <c r="C3" s="77">
        <v>39413</v>
      </c>
      <c r="D3" s="2"/>
      <c r="E3" s="2"/>
      <c r="F3" s="2"/>
      <c r="G3" s="2"/>
      <c r="H3" s="2"/>
      <c r="I3" s="2"/>
      <c r="J3" s="2"/>
      <c r="K3" s="28"/>
      <c r="L3" s="28"/>
      <c r="M3" s="2"/>
      <c r="N3" s="2"/>
      <c r="O3" s="28"/>
      <c r="P3" s="28"/>
    </row>
    <row r="4" spans="1:24" ht="15.75">
      <c r="A4" s="15" t="s">
        <v>1</v>
      </c>
      <c r="B4" s="13">
        <v>15</v>
      </c>
      <c r="C4" s="16">
        <v>10</v>
      </c>
      <c r="D4" s="3"/>
      <c r="E4" s="3"/>
      <c r="G4" s="105"/>
      <c r="H4" s="105"/>
      <c r="I4" s="2"/>
    </row>
    <row r="5" spans="1:24" ht="15.75">
      <c r="A5" s="15" t="s">
        <v>2</v>
      </c>
      <c r="B5" s="13">
        <v>7</v>
      </c>
      <c r="C5" s="16">
        <v>5</v>
      </c>
      <c r="D5" s="3"/>
      <c r="E5" s="3"/>
    </row>
    <row r="6" spans="1:24" ht="15.75">
      <c r="A6" s="15" t="s">
        <v>3</v>
      </c>
      <c r="B6" s="12">
        <v>6</v>
      </c>
      <c r="C6" s="17">
        <v>4</v>
      </c>
    </row>
    <row r="7" spans="1:24" ht="16.5" thickBot="1">
      <c r="A7" s="18" t="s">
        <v>4</v>
      </c>
      <c r="B7" s="19">
        <v>2</v>
      </c>
      <c r="C7" s="20">
        <v>8</v>
      </c>
      <c r="M7" s="67"/>
      <c r="N7" s="67"/>
      <c r="O7" s="67"/>
      <c r="S7" s="67"/>
      <c r="T7" s="67"/>
      <c r="U7" s="67"/>
      <c r="V7" s="67"/>
    </row>
    <row r="8" spans="1:24" ht="16.5" thickBot="1">
      <c r="A8" s="106" t="s">
        <v>41</v>
      </c>
      <c r="B8" s="106"/>
      <c r="C8" s="106"/>
      <c r="D8" s="106"/>
      <c r="E8" s="106"/>
      <c r="G8" s="101" t="s">
        <v>46</v>
      </c>
      <c r="H8" s="101"/>
      <c r="I8" s="101"/>
      <c r="J8" s="101"/>
      <c r="K8" s="101"/>
      <c r="L8" s="68"/>
      <c r="M8" s="68"/>
      <c r="N8" s="68"/>
      <c r="O8" s="68"/>
      <c r="P8" s="68"/>
      <c r="Q8" s="67"/>
      <c r="R8" s="68"/>
      <c r="S8" s="68"/>
      <c r="T8" s="68"/>
      <c r="U8" s="68"/>
      <c r="V8" s="68"/>
      <c r="W8" s="68"/>
      <c r="X8" s="67"/>
    </row>
    <row r="9" spans="1:24" ht="17.25" thickTop="1" thickBot="1">
      <c r="A9" s="29" t="s">
        <v>20</v>
      </c>
      <c r="B9" s="4" t="s">
        <v>1</v>
      </c>
      <c r="C9" s="4" t="s">
        <v>2</v>
      </c>
      <c r="D9" s="4" t="s">
        <v>3</v>
      </c>
      <c r="E9" s="5" t="s">
        <v>4</v>
      </c>
      <c r="G9" s="76">
        <v>39408</v>
      </c>
      <c r="H9" s="76">
        <v>39409</v>
      </c>
      <c r="J9" s="68"/>
      <c r="K9" s="68"/>
      <c r="L9" s="68"/>
      <c r="M9" s="68"/>
      <c r="N9" s="68"/>
      <c r="O9" s="68"/>
      <c r="P9" s="68"/>
      <c r="Q9" s="67"/>
      <c r="R9" s="68"/>
      <c r="S9" s="68"/>
      <c r="T9" s="68"/>
      <c r="U9" s="68"/>
      <c r="V9" s="68"/>
      <c r="W9" s="68"/>
      <c r="X9" s="67"/>
    </row>
    <row r="10" spans="1:24" ht="16.5" thickBot="1">
      <c r="A10" s="6" t="s">
        <v>5</v>
      </c>
      <c r="B10" s="7">
        <v>1</v>
      </c>
      <c r="C10" s="7">
        <v>1</v>
      </c>
      <c r="D10" s="7">
        <v>0</v>
      </c>
      <c r="E10" s="24">
        <v>1</v>
      </c>
      <c r="F10" s="84" t="s">
        <v>5</v>
      </c>
      <c r="G10" s="83">
        <f t="array" ref="G10:G12">MMULT(B10:E12,B4:B7)</f>
        <v>24</v>
      </c>
      <c r="H10" s="83">
        <f t="array" ref="H10:H12">MMULT(B10:E12,C4:C7)</f>
        <v>23</v>
      </c>
      <c r="J10" s="68"/>
      <c r="K10" s="68"/>
      <c r="L10" s="68"/>
      <c r="M10" s="68"/>
      <c r="N10" s="68"/>
      <c r="O10" s="68"/>
      <c r="P10" s="68"/>
      <c r="Q10" s="67"/>
      <c r="R10" s="68"/>
      <c r="S10" s="68"/>
      <c r="T10" s="68"/>
      <c r="U10" s="68"/>
      <c r="V10" s="68"/>
      <c r="W10" s="68"/>
      <c r="X10" s="67"/>
    </row>
    <row r="11" spans="1:24" ht="16.5" thickBot="1">
      <c r="A11" s="6" t="s">
        <v>6</v>
      </c>
      <c r="B11" s="7">
        <v>1</v>
      </c>
      <c r="C11" s="7">
        <v>0</v>
      </c>
      <c r="D11" s="7">
        <v>1</v>
      </c>
      <c r="E11" s="24">
        <v>1</v>
      </c>
      <c r="F11" s="85" t="s">
        <v>6</v>
      </c>
      <c r="G11" s="83">
        <v>23</v>
      </c>
      <c r="H11" s="83">
        <v>22</v>
      </c>
      <c r="J11" s="68"/>
      <c r="K11" s="68"/>
      <c r="L11" s="68"/>
      <c r="M11" s="68"/>
      <c r="N11" s="68"/>
      <c r="O11" s="68"/>
      <c r="P11" s="68"/>
      <c r="Q11" s="67"/>
      <c r="R11" s="1"/>
      <c r="S11" s="1"/>
      <c r="T11" s="1"/>
      <c r="U11" s="1"/>
      <c r="V11" s="1"/>
      <c r="W11" s="1"/>
      <c r="X11" s="1"/>
    </row>
    <row r="12" spans="1:24" ht="16.5" thickBot="1">
      <c r="A12" s="9" t="s">
        <v>7</v>
      </c>
      <c r="B12" s="10">
        <v>1</v>
      </c>
      <c r="C12" s="10">
        <v>1</v>
      </c>
      <c r="D12" s="10">
        <v>1</v>
      </c>
      <c r="E12" s="25">
        <v>0</v>
      </c>
      <c r="F12" s="86" t="s">
        <v>7</v>
      </c>
      <c r="G12" s="83">
        <v>28</v>
      </c>
      <c r="H12" s="83">
        <v>19</v>
      </c>
    </row>
    <row r="13" spans="1:24" ht="14.25" thickTop="1" thickBot="1">
      <c r="A13" s="30" t="s">
        <v>40</v>
      </c>
      <c r="B13" s="30"/>
      <c r="C13" s="30"/>
      <c r="D13" s="30"/>
      <c r="E13" s="30"/>
    </row>
    <row r="14" spans="1:24" ht="17.25" thickTop="1" thickBot="1">
      <c r="A14" s="29" t="s">
        <v>21</v>
      </c>
      <c r="B14" s="4" t="s">
        <v>5</v>
      </c>
      <c r="C14" s="4" t="s">
        <v>6</v>
      </c>
      <c r="D14" s="5" t="s">
        <v>7</v>
      </c>
      <c r="I14" s="76">
        <v>39402</v>
      </c>
      <c r="J14" s="76">
        <v>39405</v>
      </c>
      <c r="K14" s="80"/>
      <c r="L14" s="95" t="s">
        <v>49</v>
      </c>
    </row>
    <row r="15" spans="1:24" ht="16.5" thickBot="1">
      <c r="A15" s="6" t="s">
        <v>8</v>
      </c>
      <c r="B15" s="7">
        <v>1</v>
      </c>
      <c r="C15" s="7">
        <v>0</v>
      </c>
      <c r="D15" s="8">
        <v>1</v>
      </c>
      <c r="F15" s="87" t="s">
        <v>8</v>
      </c>
      <c r="G15" s="89">
        <f t="array" ref="G15:H18">MMULT(B15:D18,G10:H12)</f>
        <v>52</v>
      </c>
      <c r="H15" s="89">
        <v>42</v>
      </c>
      <c r="I15" s="83">
        <f>ROUNDUP(G15,-1)</f>
        <v>60</v>
      </c>
      <c r="J15" s="83">
        <f>ROUNDUP(H15-L15,-1)</f>
        <v>40</v>
      </c>
      <c r="L15" s="94">
        <f>I15-G15</f>
        <v>8</v>
      </c>
    </row>
    <row r="16" spans="1:24" ht="16.5" thickBot="1">
      <c r="A16" s="6" t="s">
        <v>9</v>
      </c>
      <c r="B16" s="7">
        <v>1</v>
      </c>
      <c r="C16" s="7">
        <v>0</v>
      </c>
      <c r="D16" s="8">
        <v>0</v>
      </c>
      <c r="F16" s="87" t="s">
        <v>9</v>
      </c>
      <c r="G16" s="89">
        <v>24</v>
      </c>
      <c r="H16" s="89">
        <v>23</v>
      </c>
      <c r="I16" s="83">
        <f t="shared" ref="I16:I18" si="0">ROUNDUP(G16,-1)</f>
        <v>30</v>
      </c>
      <c r="J16" s="83">
        <f t="shared" ref="J16:J18" si="1">ROUNDUP(H16-L16,-1)</f>
        <v>20</v>
      </c>
      <c r="L16" s="94">
        <f t="shared" ref="L16:L18" si="2">I16-G16</f>
        <v>6</v>
      </c>
    </row>
    <row r="17" spans="1:12" ht="16.5" thickBot="1">
      <c r="A17" s="6" t="s">
        <v>10</v>
      </c>
      <c r="B17" s="7">
        <v>0</v>
      </c>
      <c r="C17" s="7">
        <v>1</v>
      </c>
      <c r="D17" s="8">
        <v>1</v>
      </c>
      <c r="F17" s="87" t="s">
        <v>10</v>
      </c>
      <c r="G17" s="89">
        <v>51</v>
      </c>
      <c r="H17" s="89">
        <v>41</v>
      </c>
      <c r="I17" s="83">
        <f t="shared" si="0"/>
        <v>60</v>
      </c>
      <c r="J17" s="83">
        <f t="shared" si="1"/>
        <v>40</v>
      </c>
      <c r="L17" s="94">
        <f t="shared" si="2"/>
        <v>9</v>
      </c>
    </row>
    <row r="18" spans="1:12" ht="16.5" thickBot="1">
      <c r="A18" s="9" t="s">
        <v>11</v>
      </c>
      <c r="B18" s="10">
        <v>0</v>
      </c>
      <c r="C18" s="10">
        <v>1</v>
      </c>
      <c r="D18" s="11">
        <v>0</v>
      </c>
      <c r="F18" s="88" t="s">
        <v>11</v>
      </c>
      <c r="G18" s="89">
        <v>23</v>
      </c>
      <c r="H18" s="89">
        <v>22</v>
      </c>
      <c r="I18" s="83">
        <f t="shared" si="0"/>
        <v>30</v>
      </c>
      <c r="J18" s="83">
        <f t="shared" si="1"/>
        <v>20</v>
      </c>
      <c r="L18" s="94">
        <f t="shared" si="2"/>
        <v>7</v>
      </c>
    </row>
    <row r="19" spans="1:12" ht="14.25" thickTop="1" thickBot="1">
      <c r="A19" s="98" t="s">
        <v>39</v>
      </c>
      <c r="B19" s="98"/>
      <c r="C19" s="98"/>
      <c r="D19" s="98"/>
      <c r="E19" s="98"/>
    </row>
    <row r="20" spans="1:12" ht="17.25" thickTop="1" thickBot="1">
      <c r="A20" s="29" t="s">
        <v>19</v>
      </c>
      <c r="B20" s="4" t="s">
        <v>8</v>
      </c>
      <c r="C20" s="4" t="s">
        <v>9</v>
      </c>
      <c r="D20" s="4" t="s">
        <v>10</v>
      </c>
      <c r="E20" s="5" t="s">
        <v>11</v>
      </c>
      <c r="I20" s="76">
        <v>39399</v>
      </c>
      <c r="J20" s="76">
        <v>39400</v>
      </c>
    </row>
    <row r="21" spans="1:12" ht="16.5" thickBot="1">
      <c r="A21" s="6" t="s">
        <v>12</v>
      </c>
      <c r="B21" s="7">
        <v>2</v>
      </c>
      <c r="C21" s="7">
        <v>4</v>
      </c>
      <c r="D21" s="7">
        <v>2</v>
      </c>
      <c r="E21" s="24">
        <v>0</v>
      </c>
      <c r="F21" s="90" t="s">
        <v>12</v>
      </c>
      <c r="G21" s="89"/>
      <c r="H21" s="89"/>
      <c r="I21" s="83">
        <f t="array" ref="I21:I23">MMULT(B21:E23,I15:I18)</f>
        <v>360</v>
      </c>
      <c r="J21" s="83">
        <f t="array" ref="J21:J23">MMULT(B21:E23,J15:J18)</f>
        <v>240</v>
      </c>
    </row>
    <row r="22" spans="1:12" ht="16.5" thickBot="1">
      <c r="A22" s="6" t="s">
        <v>13</v>
      </c>
      <c r="B22" s="7">
        <v>1</v>
      </c>
      <c r="C22" s="7">
        <v>0</v>
      </c>
      <c r="D22" s="7">
        <v>1</v>
      </c>
      <c r="E22" s="24">
        <v>2</v>
      </c>
      <c r="F22" s="91" t="s">
        <v>13</v>
      </c>
      <c r="G22" s="89"/>
      <c r="H22" s="89"/>
      <c r="I22" s="83">
        <v>180</v>
      </c>
      <c r="J22" s="83">
        <v>120</v>
      </c>
    </row>
    <row r="23" spans="1:12" ht="16.5" thickBot="1">
      <c r="A23" s="9" t="s">
        <v>14</v>
      </c>
      <c r="B23" s="10">
        <v>0</v>
      </c>
      <c r="C23" s="10">
        <v>1</v>
      </c>
      <c r="D23" s="10">
        <v>1</v>
      </c>
      <c r="E23" s="25">
        <v>4</v>
      </c>
      <c r="F23" s="92" t="s">
        <v>14</v>
      </c>
      <c r="G23" s="89"/>
      <c r="H23" s="89"/>
      <c r="I23" s="83">
        <v>210</v>
      </c>
      <c r="J23" s="83">
        <v>140</v>
      </c>
    </row>
    <row r="24" spans="1:12" ht="14.25" thickTop="1" thickBot="1">
      <c r="A24" s="31" t="s">
        <v>38</v>
      </c>
      <c r="B24" s="31"/>
      <c r="C24" s="31"/>
      <c r="D24" s="31"/>
    </row>
    <row r="25" spans="1:12" ht="17.25" thickTop="1" thickBot="1">
      <c r="A25" s="29" t="s">
        <v>18</v>
      </c>
      <c r="B25" s="4" t="s">
        <v>12</v>
      </c>
      <c r="C25" s="4" t="s">
        <v>13</v>
      </c>
      <c r="D25" s="5" t="s">
        <v>14</v>
      </c>
      <c r="I25" s="76" t="s">
        <v>48</v>
      </c>
      <c r="J25" s="76" t="s">
        <v>48</v>
      </c>
      <c r="K25" s="83" t="s">
        <v>45</v>
      </c>
    </row>
    <row r="26" spans="1:12" ht="16.5" thickBot="1">
      <c r="A26" s="6" t="s">
        <v>15</v>
      </c>
      <c r="B26" s="7">
        <v>5</v>
      </c>
      <c r="C26" s="7">
        <v>2</v>
      </c>
      <c r="D26" s="8">
        <v>5</v>
      </c>
      <c r="F26" s="87" t="s">
        <v>15</v>
      </c>
      <c r="G26" s="89"/>
      <c r="H26" s="89"/>
      <c r="I26" s="83">
        <f t="array" ref="I26:I28">MMULT(B26:D28,I21:I23)</f>
        <v>3210</v>
      </c>
      <c r="J26" s="83">
        <f t="array" ref="J26:J28">MMULT(B26:D28,J21:J23)</f>
        <v>2140</v>
      </c>
      <c r="K26" s="83">
        <f>I26+J26</f>
        <v>5350</v>
      </c>
    </row>
    <row r="27" spans="1:12" ht="16.5" thickBot="1">
      <c r="A27" s="6" t="s">
        <v>16</v>
      </c>
      <c r="B27" s="7">
        <v>2</v>
      </c>
      <c r="C27" s="7">
        <v>4</v>
      </c>
      <c r="D27" s="8">
        <v>2</v>
      </c>
      <c r="F27" s="87" t="s">
        <v>16</v>
      </c>
      <c r="G27" s="89"/>
      <c r="H27" s="89"/>
      <c r="I27" s="83">
        <v>1860</v>
      </c>
      <c r="J27" s="83">
        <v>1240</v>
      </c>
      <c r="K27" s="83">
        <f t="shared" ref="K27:K28" si="3">I27+J27</f>
        <v>3100</v>
      </c>
    </row>
    <row r="28" spans="1:12" ht="16.5" thickBot="1">
      <c r="A28" s="9" t="s">
        <v>17</v>
      </c>
      <c r="B28" s="10">
        <v>3</v>
      </c>
      <c r="C28" s="10">
        <v>8</v>
      </c>
      <c r="D28" s="11">
        <v>4</v>
      </c>
      <c r="F28" s="88" t="s">
        <v>17</v>
      </c>
      <c r="G28" s="89"/>
      <c r="H28" s="89"/>
      <c r="I28" s="83">
        <v>3360</v>
      </c>
      <c r="J28" s="83">
        <v>2240</v>
      </c>
      <c r="K28" s="83">
        <f t="shared" si="3"/>
        <v>5600</v>
      </c>
    </row>
    <row r="29" spans="1:12" ht="13.5" thickTop="1">
      <c r="A29" s="99" t="s">
        <v>42</v>
      </c>
      <c r="B29" s="100"/>
      <c r="C29" s="100"/>
      <c r="D29" s="100"/>
      <c r="E29" s="100"/>
      <c r="I29" s="101" t="s">
        <v>22</v>
      </c>
      <c r="J29" s="101"/>
    </row>
  </sheetData>
  <mergeCells count="7">
    <mergeCell ref="A19:E19"/>
    <mergeCell ref="A29:E29"/>
    <mergeCell ref="I29:J29"/>
    <mergeCell ref="A2:C2"/>
    <mergeCell ref="G4:H4"/>
    <mergeCell ref="A8:E8"/>
    <mergeCell ref="G8:K8"/>
  </mergeCells>
  <phoneticPr fontId="5" type="noConversion"/>
  <printOptions headings="1" gridLines="1"/>
  <pageMargins left="0.78740157499999996" right="0.78740157499999996" top="0.984251969" bottom="0.984251969" header="0.4921259845" footer="0.4921259845"/>
  <pageSetup paperSize="9" scale="9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28"/>
  <sheetViews>
    <sheetView tabSelected="1" topLeftCell="A7" workbookViewId="0">
      <selection activeCell="P15" sqref="P15"/>
    </sheetView>
  </sheetViews>
  <sheetFormatPr baseColWidth="10" defaultRowHeight="12.75"/>
  <cols>
    <col min="1" max="1" width="6.28515625" bestFit="1" customWidth="1"/>
    <col min="6" max="6" width="15.140625" customWidth="1"/>
    <col min="7" max="8" width="6.85546875" bestFit="1" customWidth="1"/>
    <col min="9" max="9" width="7.28515625" customWidth="1"/>
    <col min="10" max="10" width="8.140625" customWidth="1"/>
    <col min="11" max="11" width="12.140625" customWidth="1"/>
    <col min="12" max="12" width="10.42578125" customWidth="1"/>
    <col min="13" max="13" width="16.42578125" bestFit="1" customWidth="1"/>
    <col min="14" max="14" width="15.85546875" customWidth="1"/>
    <col min="15" max="15" width="16" customWidth="1"/>
    <col min="16" max="16" width="22.28515625" customWidth="1"/>
  </cols>
  <sheetData>
    <row r="1" spans="1:30">
      <c r="A1" s="102" t="s">
        <v>0</v>
      </c>
      <c r="B1" s="103"/>
      <c r="C1" s="104"/>
      <c r="D1" s="1"/>
      <c r="E1" s="1"/>
      <c r="F1" s="21"/>
      <c r="G1" s="70" t="s">
        <v>8</v>
      </c>
      <c r="H1" s="22" t="s">
        <v>9</v>
      </c>
      <c r="I1" s="22" t="s">
        <v>10</v>
      </c>
      <c r="J1" s="22" t="s">
        <v>11</v>
      </c>
      <c r="K1" s="71" t="s">
        <v>12</v>
      </c>
      <c r="L1" s="71" t="s">
        <v>13</v>
      </c>
      <c r="M1" s="22" t="s">
        <v>14</v>
      </c>
      <c r="N1" s="22" t="s">
        <v>15</v>
      </c>
      <c r="O1" s="71" t="s">
        <v>16</v>
      </c>
      <c r="P1" s="72" t="s">
        <v>17</v>
      </c>
    </row>
    <row r="2" spans="1:30" ht="13.5" thickBot="1">
      <c r="A2" s="14"/>
      <c r="B2" s="76">
        <v>39412</v>
      </c>
      <c r="C2" s="77">
        <v>39413</v>
      </c>
      <c r="D2" s="2"/>
      <c r="E2" s="2"/>
      <c r="F2" s="82" t="s">
        <v>44</v>
      </c>
      <c r="G2" s="23">
        <v>0</v>
      </c>
      <c r="H2" s="23">
        <v>0</v>
      </c>
      <c r="I2" s="23">
        <v>10</v>
      </c>
      <c r="J2" s="23">
        <v>0</v>
      </c>
      <c r="K2" s="73">
        <v>0</v>
      </c>
      <c r="L2" s="73">
        <v>0</v>
      </c>
      <c r="M2" s="23">
        <v>60</v>
      </c>
      <c r="N2" s="23">
        <v>150</v>
      </c>
      <c r="O2" s="73">
        <v>0</v>
      </c>
      <c r="P2" s="74">
        <v>0</v>
      </c>
    </row>
    <row r="3" spans="1:30" ht="15.75">
      <c r="A3" s="15" t="s">
        <v>1</v>
      </c>
      <c r="B3" s="13">
        <v>15</v>
      </c>
      <c r="C3" s="16">
        <v>10</v>
      </c>
      <c r="D3" s="3"/>
      <c r="E3" s="3"/>
      <c r="G3" s="105"/>
      <c r="H3" s="105"/>
      <c r="I3" s="2"/>
    </row>
    <row r="4" spans="1:30" ht="15.75">
      <c r="A4" s="15" t="s">
        <v>2</v>
      </c>
      <c r="B4" s="13">
        <v>7</v>
      </c>
      <c r="C4" s="16">
        <v>5</v>
      </c>
      <c r="D4" s="3"/>
      <c r="E4" s="3"/>
    </row>
    <row r="5" spans="1:30" ht="15.75">
      <c r="A5" s="15" t="s">
        <v>3</v>
      </c>
      <c r="B5" s="12">
        <v>6</v>
      </c>
      <c r="C5" s="17">
        <v>4</v>
      </c>
    </row>
    <row r="6" spans="1:30" ht="16.5" thickBot="1">
      <c r="A6" s="18" t="s">
        <v>4</v>
      </c>
      <c r="B6" s="19">
        <v>2</v>
      </c>
      <c r="C6" s="20">
        <v>8</v>
      </c>
      <c r="J6" s="1"/>
      <c r="K6" s="1"/>
      <c r="L6" s="1"/>
      <c r="M6" s="67"/>
      <c r="N6" s="67"/>
      <c r="O6" s="67"/>
      <c r="P6" s="1"/>
      <c r="Q6" s="1"/>
      <c r="R6" s="1"/>
      <c r="S6" s="67"/>
      <c r="T6" s="67"/>
      <c r="U6" s="67"/>
      <c r="V6" s="67"/>
      <c r="W6" s="1"/>
      <c r="X6" s="1"/>
      <c r="Y6" s="1"/>
      <c r="Z6" s="67"/>
      <c r="AA6" s="67"/>
      <c r="AB6" s="67"/>
      <c r="AC6" s="1"/>
      <c r="AD6" s="1"/>
    </row>
    <row r="7" spans="1:30" ht="16.5" thickBot="1">
      <c r="A7" s="106" t="s">
        <v>41</v>
      </c>
      <c r="B7" s="106"/>
      <c r="C7" s="106"/>
      <c r="D7" s="106"/>
      <c r="E7" s="106"/>
      <c r="G7" s="101" t="s">
        <v>47</v>
      </c>
      <c r="H7" s="101"/>
      <c r="I7" s="101"/>
      <c r="J7" s="101"/>
      <c r="K7" s="101"/>
      <c r="L7" s="101"/>
      <c r="M7" s="101"/>
      <c r="N7" s="81"/>
      <c r="O7" s="68"/>
      <c r="P7" s="68"/>
      <c r="Q7" s="67"/>
      <c r="R7" s="68"/>
      <c r="S7" s="68"/>
      <c r="T7" s="68"/>
      <c r="U7" s="68"/>
      <c r="V7" s="68"/>
      <c r="W7" s="68"/>
      <c r="X7" s="67"/>
      <c r="Y7" s="68"/>
      <c r="Z7" s="68"/>
      <c r="AA7" s="68"/>
      <c r="AB7" s="68"/>
      <c r="AC7" s="78"/>
      <c r="AD7" s="79"/>
    </row>
    <row r="8" spans="1:30" ht="17.25" thickTop="1" thickBot="1">
      <c r="A8" s="29" t="s">
        <v>20</v>
      </c>
      <c r="B8" s="4" t="s">
        <v>1</v>
      </c>
      <c r="C8" s="4" t="s">
        <v>2</v>
      </c>
      <c r="D8" s="4" t="s">
        <v>3</v>
      </c>
      <c r="E8" s="5" t="s">
        <v>4</v>
      </c>
      <c r="G8" s="76">
        <v>39408</v>
      </c>
      <c r="H8" s="76">
        <v>39409</v>
      </c>
      <c r="J8" s="68"/>
      <c r="K8" s="68"/>
      <c r="L8" s="68"/>
      <c r="M8" s="68"/>
      <c r="N8" s="68"/>
      <c r="O8" s="68"/>
      <c r="P8" s="68"/>
      <c r="Q8" s="67"/>
      <c r="R8" s="68"/>
      <c r="S8" s="68"/>
      <c r="T8" s="68"/>
      <c r="U8" s="68"/>
      <c r="V8" s="68"/>
      <c r="W8" s="68"/>
      <c r="X8" s="67"/>
      <c r="Y8" s="68"/>
      <c r="Z8" s="68"/>
      <c r="AA8" s="68"/>
      <c r="AB8" s="68"/>
      <c r="AC8" s="78"/>
      <c r="AD8" s="79"/>
    </row>
    <row r="9" spans="1:30" ht="16.5" thickBot="1">
      <c r="A9" s="6" t="s">
        <v>5</v>
      </c>
      <c r="B9" s="7">
        <v>1</v>
      </c>
      <c r="C9" s="7">
        <v>1</v>
      </c>
      <c r="D9" s="7">
        <v>0</v>
      </c>
      <c r="E9" s="24">
        <v>1</v>
      </c>
      <c r="F9" s="84" t="s">
        <v>5</v>
      </c>
      <c r="G9" s="83">
        <f t="array" ref="G9:H11">MMULT(B9:E11,B3:C6)</f>
        <v>24</v>
      </c>
      <c r="H9" s="83">
        <v>23</v>
      </c>
      <c r="J9" s="68"/>
      <c r="K9" s="68"/>
      <c r="L9" s="68"/>
      <c r="M9" s="68"/>
      <c r="N9" s="68"/>
      <c r="O9" s="68"/>
      <c r="P9" s="68"/>
      <c r="Q9" s="67"/>
      <c r="R9" s="68"/>
      <c r="S9" s="68"/>
      <c r="T9" s="68"/>
      <c r="U9" s="68"/>
      <c r="V9" s="68"/>
      <c r="W9" s="68"/>
      <c r="X9" s="67"/>
      <c r="Y9" s="68"/>
      <c r="Z9" s="68"/>
      <c r="AA9" s="68"/>
      <c r="AB9" s="68"/>
      <c r="AC9" s="78"/>
      <c r="AD9" s="79"/>
    </row>
    <row r="10" spans="1:30" ht="16.5" thickBot="1">
      <c r="A10" s="6" t="s">
        <v>6</v>
      </c>
      <c r="B10" s="7">
        <v>1</v>
      </c>
      <c r="C10" s="7">
        <v>0</v>
      </c>
      <c r="D10" s="7">
        <v>1</v>
      </c>
      <c r="E10" s="24">
        <v>1</v>
      </c>
      <c r="F10" s="85" t="s">
        <v>6</v>
      </c>
      <c r="G10" s="83">
        <v>23</v>
      </c>
      <c r="H10" s="83">
        <v>22</v>
      </c>
      <c r="J10" s="68"/>
      <c r="K10" s="68"/>
      <c r="L10" s="68"/>
      <c r="M10" s="68"/>
      <c r="N10" s="68"/>
      <c r="O10" s="68"/>
      <c r="P10" s="68"/>
      <c r="Q10" s="6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6.5" thickBot="1">
      <c r="A11" s="9" t="s">
        <v>7</v>
      </c>
      <c r="B11" s="10">
        <v>1</v>
      </c>
      <c r="C11" s="10">
        <v>1</v>
      </c>
      <c r="D11" s="10">
        <v>1</v>
      </c>
      <c r="E11" s="25">
        <v>0</v>
      </c>
      <c r="F11" s="86" t="s">
        <v>7</v>
      </c>
      <c r="G11" s="83">
        <v>28</v>
      </c>
      <c r="H11" s="83">
        <v>19</v>
      </c>
    </row>
    <row r="12" spans="1:30" ht="14.25" thickTop="1" thickBot="1">
      <c r="A12" s="30" t="s">
        <v>40</v>
      </c>
      <c r="B12" s="30"/>
      <c r="C12" s="30"/>
      <c r="D12" s="30"/>
      <c r="E12" s="30"/>
      <c r="I12" s="75"/>
    </row>
    <row r="13" spans="1:30" ht="17.25" thickTop="1" thickBot="1">
      <c r="A13" s="29" t="s">
        <v>21</v>
      </c>
      <c r="B13" s="4" t="s">
        <v>5</v>
      </c>
      <c r="C13" s="4" t="s">
        <v>6</v>
      </c>
      <c r="D13" s="5" t="s">
        <v>7</v>
      </c>
      <c r="I13" s="76">
        <v>39402</v>
      </c>
      <c r="J13" s="76">
        <v>39405</v>
      </c>
      <c r="N13" s="95" t="s">
        <v>50</v>
      </c>
      <c r="O13" s="95" t="s">
        <v>51</v>
      </c>
      <c r="P13" s="95" t="s">
        <v>52</v>
      </c>
    </row>
    <row r="14" spans="1:30" ht="16.5" thickBot="1">
      <c r="A14" s="6" t="s">
        <v>8</v>
      </c>
      <c r="B14" s="7">
        <v>1</v>
      </c>
      <c r="C14" s="7">
        <v>0</v>
      </c>
      <c r="D14" s="8">
        <v>1</v>
      </c>
      <c r="F14" s="87" t="s">
        <v>8</v>
      </c>
      <c r="G14" s="89">
        <f t="array" ref="G14:H17">MMULT(B14:D17,G9:H11)</f>
        <v>52</v>
      </c>
      <c r="H14" s="89">
        <v>42</v>
      </c>
      <c r="I14" s="83">
        <f>ROUNDUP(G14-N14,-1)</f>
        <v>60</v>
      </c>
      <c r="J14" s="83">
        <f>ROUNDUP(H14-O14,-1)</f>
        <v>40</v>
      </c>
      <c r="N14" s="94">
        <f>G2</f>
        <v>0</v>
      </c>
      <c r="O14" s="94">
        <f>I14-G14+N14</f>
        <v>8</v>
      </c>
      <c r="P14" s="94">
        <f>J14+O14-H14</f>
        <v>6</v>
      </c>
    </row>
    <row r="15" spans="1:30" ht="16.5" thickBot="1">
      <c r="A15" s="6" t="s">
        <v>9</v>
      </c>
      <c r="B15" s="7">
        <v>1</v>
      </c>
      <c r="C15" s="7">
        <v>0</v>
      </c>
      <c r="D15" s="8">
        <v>0</v>
      </c>
      <c r="F15" s="87" t="s">
        <v>9</v>
      </c>
      <c r="G15" s="89">
        <v>24</v>
      </c>
      <c r="H15" s="89">
        <v>23</v>
      </c>
      <c r="I15" s="83">
        <f t="shared" ref="I15:I17" si="0">ROUNDUP(G15-N15,-1)</f>
        <v>30</v>
      </c>
      <c r="J15" s="83">
        <f t="shared" ref="J15:J17" si="1">ROUNDUP(H15-O15,-1)</f>
        <v>20</v>
      </c>
      <c r="N15" s="94">
        <f>H2</f>
        <v>0</v>
      </c>
      <c r="O15" s="94">
        <f t="shared" ref="O15:O17" si="2">I15-G15+N15</f>
        <v>6</v>
      </c>
      <c r="P15" s="94">
        <f t="shared" ref="P15:P17" si="3">J15+O15-H15</f>
        <v>3</v>
      </c>
    </row>
    <row r="16" spans="1:30" ht="16.5" thickBot="1">
      <c r="A16" s="6" t="s">
        <v>10</v>
      </c>
      <c r="B16" s="7">
        <v>0</v>
      </c>
      <c r="C16" s="7">
        <v>1</v>
      </c>
      <c r="D16" s="8">
        <v>1</v>
      </c>
      <c r="F16" s="87" t="s">
        <v>10</v>
      </c>
      <c r="G16" s="89">
        <v>51</v>
      </c>
      <c r="H16" s="89">
        <v>41</v>
      </c>
      <c r="I16" s="83">
        <f t="shared" si="0"/>
        <v>50</v>
      </c>
      <c r="J16" s="83">
        <f t="shared" si="1"/>
        <v>40</v>
      </c>
      <c r="N16" s="94">
        <f>I2</f>
        <v>10</v>
      </c>
      <c r="O16" s="94">
        <f t="shared" si="2"/>
        <v>9</v>
      </c>
      <c r="P16" s="94">
        <f t="shared" si="3"/>
        <v>8</v>
      </c>
    </row>
    <row r="17" spans="1:16" ht="16.5" thickBot="1">
      <c r="A17" s="9" t="s">
        <v>11</v>
      </c>
      <c r="B17" s="10">
        <v>0</v>
      </c>
      <c r="C17" s="10">
        <v>1</v>
      </c>
      <c r="D17" s="11">
        <v>0</v>
      </c>
      <c r="F17" s="88" t="s">
        <v>11</v>
      </c>
      <c r="G17" s="89">
        <v>23</v>
      </c>
      <c r="H17" s="89">
        <v>22</v>
      </c>
      <c r="I17" s="83">
        <f t="shared" si="0"/>
        <v>30</v>
      </c>
      <c r="J17" s="83">
        <f t="shared" si="1"/>
        <v>20</v>
      </c>
      <c r="N17" s="94">
        <f>J2</f>
        <v>0</v>
      </c>
      <c r="O17" s="94">
        <f t="shared" si="2"/>
        <v>7</v>
      </c>
      <c r="P17" s="94">
        <f t="shared" si="3"/>
        <v>5</v>
      </c>
    </row>
    <row r="18" spans="1:16" ht="14.25" thickTop="1" thickBot="1">
      <c r="A18" s="98" t="s">
        <v>39</v>
      </c>
      <c r="B18" s="98"/>
      <c r="C18" s="98"/>
      <c r="D18" s="98"/>
      <c r="E18" s="98"/>
      <c r="I18" s="75"/>
    </row>
    <row r="19" spans="1:16" ht="17.25" thickTop="1" thickBot="1">
      <c r="A19" s="29" t="s">
        <v>19</v>
      </c>
      <c r="B19" s="4" t="s">
        <v>8</v>
      </c>
      <c r="C19" s="4" t="s">
        <v>9</v>
      </c>
      <c r="D19" s="4" t="s">
        <v>10</v>
      </c>
      <c r="E19" s="5" t="s">
        <v>11</v>
      </c>
      <c r="I19" s="76">
        <v>39399</v>
      </c>
      <c r="J19" s="76">
        <v>39400</v>
      </c>
      <c r="N19" s="95" t="s">
        <v>53</v>
      </c>
      <c r="O19" s="96"/>
    </row>
    <row r="20" spans="1:16" ht="16.5" thickBot="1">
      <c r="A20" s="6" t="s">
        <v>12</v>
      </c>
      <c r="B20" s="7">
        <v>2</v>
      </c>
      <c r="C20" s="7">
        <v>4</v>
      </c>
      <c r="D20" s="7">
        <v>2</v>
      </c>
      <c r="E20" s="24">
        <v>0</v>
      </c>
      <c r="F20" s="90" t="s">
        <v>12</v>
      </c>
      <c r="G20" s="89">
        <f t="array" ref="G20:H22">MMULT(B20:E22,I14:J17)</f>
        <v>340</v>
      </c>
      <c r="H20" s="89">
        <v>240</v>
      </c>
      <c r="I20" s="83">
        <f>G20-N20</f>
        <v>340</v>
      </c>
      <c r="J20" s="83">
        <f>H20</f>
        <v>240</v>
      </c>
      <c r="N20" s="94">
        <f>K2</f>
        <v>0</v>
      </c>
      <c r="O20" s="97"/>
    </row>
    <row r="21" spans="1:16" ht="16.5" thickBot="1">
      <c r="A21" s="6" t="s">
        <v>13</v>
      </c>
      <c r="B21" s="7">
        <v>1</v>
      </c>
      <c r="C21" s="7">
        <v>0</v>
      </c>
      <c r="D21" s="7">
        <v>1</v>
      </c>
      <c r="E21" s="24">
        <v>2</v>
      </c>
      <c r="F21" s="91" t="s">
        <v>13</v>
      </c>
      <c r="G21" s="89">
        <v>170</v>
      </c>
      <c r="H21" s="89">
        <v>120</v>
      </c>
      <c r="I21" s="83">
        <f t="shared" ref="I21:I22" si="4">G21-N21</f>
        <v>170</v>
      </c>
      <c r="J21" s="83">
        <f t="shared" ref="J21:J22" si="5">H21</f>
        <v>120</v>
      </c>
      <c r="N21" s="94">
        <f>L2</f>
        <v>0</v>
      </c>
      <c r="O21" s="97"/>
    </row>
    <row r="22" spans="1:16" ht="16.5" thickBot="1">
      <c r="A22" s="9" t="s">
        <v>14</v>
      </c>
      <c r="B22" s="10">
        <v>0</v>
      </c>
      <c r="C22" s="10">
        <v>1</v>
      </c>
      <c r="D22" s="10">
        <v>1</v>
      </c>
      <c r="E22" s="25">
        <v>4</v>
      </c>
      <c r="F22" s="92" t="s">
        <v>14</v>
      </c>
      <c r="G22" s="89">
        <v>200</v>
      </c>
      <c r="H22" s="89">
        <v>140</v>
      </c>
      <c r="I22" s="83">
        <f t="shared" si="4"/>
        <v>140</v>
      </c>
      <c r="J22" s="83">
        <f t="shared" si="5"/>
        <v>140</v>
      </c>
      <c r="N22" s="94">
        <f>M2</f>
        <v>60</v>
      </c>
      <c r="O22" s="97"/>
    </row>
    <row r="23" spans="1:16" ht="14.25" thickTop="1" thickBot="1">
      <c r="A23" s="31" t="s">
        <v>38</v>
      </c>
      <c r="B23" s="31"/>
      <c r="C23" s="31"/>
      <c r="D23" s="31"/>
      <c r="I23" s="75"/>
    </row>
    <row r="24" spans="1:16" ht="17.25" thickTop="1" thickBot="1">
      <c r="A24" s="29" t="s">
        <v>18</v>
      </c>
      <c r="B24" s="4" t="s">
        <v>12</v>
      </c>
      <c r="C24" s="4" t="s">
        <v>13</v>
      </c>
      <c r="D24" s="5" t="s">
        <v>14</v>
      </c>
      <c r="I24" s="93">
        <v>40856</v>
      </c>
      <c r="J24" s="93">
        <v>40859</v>
      </c>
      <c r="M24" s="83" t="s">
        <v>45</v>
      </c>
      <c r="N24" s="95" t="s">
        <v>54</v>
      </c>
    </row>
    <row r="25" spans="1:16" ht="16.5" thickBot="1">
      <c r="A25" s="6" t="s">
        <v>15</v>
      </c>
      <c r="B25" s="7">
        <v>5</v>
      </c>
      <c r="C25" s="7">
        <v>2</v>
      </c>
      <c r="D25" s="8">
        <v>5</v>
      </c>
      <c r="F25" s="87" t="s">
        <v>15</v>
      </c>
      <c r="G25" s="89">
        <f t="array" ref="G25:H27">MMULT(B25:D27,I20:J22)</f>
        <v>2740</v>
      </c>
      <c r="H25" s="89">
        <v>2140</v>
      </c>
      <c r="I25" s="83">
        <f>G25-N25</f>
        <v>2590</v>
      </c>
      <c r="J25" s="83">
        <f>H25</f>
        <v>2140</v>
      </c>
      <c r="M25" s="83">
        <f>I25+J25</f>
        <v>4730</v>
      </c>
      <c r="N25" s="94">
        <f>N2</f>
        <v>150</v>
      </c>
    </row>
    <row r="26" spans="1:16" ht="16.5" thickBot="1">
      <c r="A26" s="6" t="s">
        <v>16</v>
      </c>
      <c r="B26" s="7">
        <v>2</v>
      </c>
      <c r="C26" s="7">
        <v>4</v>
      </c>
      <c r="D26" s="8">
        <v>2</v>
      </c>
      <c r="F26" s="87" t="s">
        <v>16</v>
      </c>
      <c r="G26" s="89">
        <v>1640</v>
      </c>
      <c r="H26" s="89">
        <v>1240</v>
      </c>
      <c r="I26" s="83">
        <f t="shared" ref="I26:I27" si="6">G26-N26</f>
        <v>1640</v>
      </c>
      <c r="J26" s="83">
        <f t="shared" ref="J26:J27" si="7">H26</f>
        <v>1240</v>
      </c>
      <c r="M26" s="83">
        <f t="shared" ref="M26:M27" si="8">I26+J26</f>
        <v>2880</v>
      </c>
      <c r="N26" s="94">
        <f>O2</f>
        <v>0</v>
      </c>
    </row>
    <row r="27" spans="1:16" ht="16.5" thickBot="1">
      <c r="A27" s="9" t="s">
        <v>17</v>
      </c>
      <c r="B27" s="10">
        <v>3</v>
      </c>
      <c r="C27" s="10">
        <v>8</v>
      </c>
      <c r="D27" s="11">
        <v>4</v>
      </c>
      <c r="F27" s="88" t="s">
        <v>17</v>
      </c>
      <c r="G27" s="89">
        <v>2940</v>
      </c>
      <c r="H27" s="89">
        <v>2240</v>
      </c>
      <c r="I27" s="83">
        <f t="shared" si="6"/>
        <v>2940</v>
      </c>
      <c r="J27" s="83">
        <f t="shared" si="7"/>
        <v>2240</v>
      </c>
      <c r="M27" s="83">
        <f t="shared" si="8"/>
        <v>5180</v>
      </c>
      <c r="N27" s="94">
        <f>P2</f>
        <v>0</v>
      </c>
    </row>
    <row r="28" spans="1:16" ht="13.5" customHeight="1" thickTop="1">
      <c r="A28" s="99" t="s">
        <v>42</v>
      </c>
      <c r="B28" s="100"/>
      <c r="C28" s="100"/>
      <c r="D28" s="100"/>
      <c r="E28" s="100"/>
      <c r="I28" s="101" t="s">
        <v>22</v>
      </c>
      <c r="J28" s="101"/>
    </row>
  </sheetData>
  <mergeCells count="7">
    <mergeCell ref="A1:C1"/>
    <mergeCell ref="A7:E7"/>
    <mergeCell ref="I28:J28"/>
    <mergeCell ref="A18:E18"/>
    <mergeCell ref="G3:H3"/>
    <mergeCell ref="A28:E28"/>
    <mergeCell ref="G7:M7"/>
  </mergeCells>
  <phoneticPr fontId="5" type="noConversion"/>
  <printOptions headings="1" gridLines="1"/>
  <pageMargins left="0.78740157499999996" right="0.78740157499999996" top="0.984251969" bottom="0.984251969" header="0.4921259845" footer="0.4921259845"/>
  <pageSetup paperSize="9" scale="94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10"/>
  <sheetViews>
    <sheetView workbookViewId="0">
      <selection activeCell="J18" sqref="J18"/>
    </sheetView>
  </sheetViews>
  <sheetFormatPr baseColWidth="10" defaultRowHeight="12.75"/>
  <cols>
    <col min="1" max="1" width="27.5703125" bestFit="1" customWidth="1"/>
    <col min="2" max="6" width="4.7109375" customWidth="1"/>
    <col min="7" max="7" width="6.28515625" bestFit="1" customWidth="1"/>
    <col min="8" max="12" width="4.7109375" customWidth="1"/>
    <col min="13" max="13" width="6.28515625" bestFit="1" customWidth="1"/>
    <col min="14" max="18" width="4.7109375" customWidth="1"/>
    <col min="19" max="19" width="6.28515625" bestFit="1" customWidth="1"/>
    <col min="20" max="21" width="4.7109375" customWidth="1"/>
  </cols>
  <sheetData>
    <row r="1" spans="1:21" ht="20.25">
      <c r="A1" s="34"/>
      <c r="B1" s="35">
        <v>5</v>
      </c>
      <c r="C1" s="35">
        <v>6</v>
      </c>
      <c r="D1" s="35">
        <v>7</v>
      </c>
      <c r="E1" s="35">
        <v>8</v>
      </c>
      <c r="F1" s="35">
        <v>9</v>
      </c>
      <c r="G1" s="35" t="s">
        <v>31</v>
      </c>
      <c r="H1" s="35">
        <v>12</v>
      </c>
      <c r="I1" s="35">
        <v>13</v>
      </c>
      <c r="J1" s="35">
        <v>14</v>
      </c>
      <c r="K1" s="35">
        <v>15</v>
      </c>
      <c r="L1" s="35">
        <v>16</v>
      </c>
      <c r="M1" s="35" t="s">
        <v>31</v>
      </c>
      <c r="N1" s="35">
        <v>19</v>
      </c>
      <c r="O1" s="35">
        <v>20</v>
      </c>
      <c r="P1" s="35">
        <v>21</v>
      </c>
      <c r="Q1" s="35">
        <v>22</v>
      </c>
      <c r="R1" s="35">
        <v>23</v>
      </c>
      <c r="S1" s="35" t="s">
        <v>31</v>
      </c>
      <c r="T1" s="35">
        <v>26</v>
      </c>
      <c r="U1" s="36">
        <v>27</v>
      </c>
    </row>
    <row r="2" spans="1:21" ht="20.25">
      <c r="A2" s="37" t="s">
        <v>23</v>
      </c>
      <c r="B2" s="107" t="s">
        <v>32</v>
      </c>
      <c r="C2" s="107"/>
      <c r="D2" s="39" t="s">
        <v>25</v>
      </c>
      <c r="E2" s="39" t="s">
        <v>25</v>
      </c>
      <c r="F2" s="38" t="s">
        <v>26</v>
      </c>
      <c r="G2" s="40"/>
      <c r="H2" s="38" t="s">
        <v>26</v>
      </c>
      <c r="I2" s="38" t="s">
        <v>27</v>
      </c>
      <c r="J2" s="38" t="s">
        <v>27</v>
      </c>
      <c r="K2" s="38" t="s">
        <v>27</v>
      </c>
      <c r="L2" s="38" t="s">
        <v>28</v>
      </c>
      <c r="M2" s="40"/>
      <c r="N2" s="38" t="s">
        <v>28</v>
      </c>
      <c r="O2" s="38" t="s">
        <v>28</v>
      </c>
      <c r="P2" s="38" t="s">
        <v>28</v>
      </c>
      <c r="Q2" s="38" t="s">
        <v>29</v>
      </c>
      <c r="R2" s="38" t="s">
        <v>29</v>
      </c>
      <c r="S2" s="40"/>
      <c r="T2" s="38" t="s">
        <v>30</v>
      </c>
      <c r="U2" s="41"/>
    </row>
    <row r="3" spans="1:21" ht="21" thickBot="1">
      <c r="A3" s="42" t="s">
        <v>24</v>
      </c>
      <c r="B3" s="108" t="s">
        <v>32</v>
      </c>
      <c r="C3" s="108"/>
      <c r="D3" s="108"/>
      <c r="E3" s="43" t="s">
        <v>25</v>
      </c>
      <c r="F3" s="43" t="s">
        <v>25</v>
      </c>
      <c r="G3" s="44"/>
      <c r="H3" s="43" t="s">
        <v>26</v>
      </c>
      <c r="I3" s="43" t="s">
        <v>26</v>
      </c>
      <c r="J3" s="43" t="s">
        <v>27</v>
      </c>
      <c r="K3" s="43" t="s">
        <v>27</v>
      </c>
      <c r="L3" s="43" t="s">
        <v>27</v>
      </c>
      <c r="M3" s="44"/>
      <c r="N3" s="43" t="s">
        <v>28</v>
      </c>
      <c r="O3" s="43" t="s">
        <v>28</v>
      </c>
      <c r="P3" s="43" t="s">
        <v>28</v>
      </c>
      <c r="Q3" s="43" t="s">
        <v>28</v>
      </c>
      <c r="R3" s="43" t="s">
        <v>29</v>
      </c>
      <c r="S3" s="44"/>
      <c r="T3" s="43" t="s">
        <v>29</v>
      </c>
      <c r="U3" s="45" t="s">
        <v>30</v>
      </c>
    </row>
    <row r="5" spans="1:21" ht="20.25">
      <c r="A5" s="32" t="s">
        <v>25</v>
      </c>
      <c r="B5" s="33" t="s">
        <v>43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1:21" ht="20.25">
      <c r="A6" s="32" t="s">
        <v>26</v>
      </c>
      <c r="B6" s="33" t="s">
        <v>34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</row>
    <row r="7" spans="1:21" ht="20.25">
      <c r="A7" s="32" t="s">
        <v>27</v>
      </c>
      <c r="B7" s="33" t="s">
        <v>35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</row>
    <row r="8" spans="1:21" ht="20.25">
      <c r="A8" s="32" t="s">
        <v>28</v>
      </c>
      <c r="B8" s="33" t="s">
        <v>36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</row>
    <row r="9" spans="1:21" ht="20.25">
      <c r="A9" s="32" t="s">
        <v>29</v>
      </c>
      <c r="B9" s="33" t="s">
        <v>37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</row>
    <row r="10" spans="1:21" ht="20.25">
      <c r="A10" s="32" t="s">
        <v>30</v>
      </c>
      <c r="B10" s="33" t="s">
        <v>33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</row>
  </sheetData>
  <mergeCells count="2">
    <mergeCell ref="B2:C2"/>
    <mergeCell ref="B3:D3"/>
  </mergeCells>
  <phoneticPr fontId="5" type="noConversion"/>
  <printOptions headings="1" gridLines="1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Besoins en MPI pour W</vt:lpstr>
      <vt:lpstr>Q1)Besoins sans stocks départ</vt:lpstr>
      <vt:lpstr>Q2)Besoins  avec stocks départ</vt:lpstr>
      <vt:lpstr>Jalonnement des OF</vt:lpstr>
      <vt:lpstr>'Jalonnement des OF'!Zone_d_impression</vt:lpstr>
      <vt:lpstr>'Q1)Besoins sans stocks départ'!Zone_d_impression</vt:lpstr>
      <vt:lpstr>'Q2)Besoins  avec stocks départ'!Zone_d_impression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DORIOT</dc:creator>
  <cp:lastModifiedBy>Douze</cp:lastModifiedBy>
  <cp:lastPrinted>2008-08-21T10:44:12Z</cp:lastPrinted>
  <dcterms:created xsi:type="dcterms:W3CDTF">2007-06-18T09:43:37Z</dcterms:created>
  <dcterms:modified xsi:type="dcterms:W3CDTF">2011-10-11T21:42:52Z</dcterms:modified>
</cp:coreProperties>
</file>