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8780" windowHeight="8670"/>
  </bookViews>
  <sheets>
    <sheet name="Accueil" sheetId="4" r:id="rId1"/>
    <sheet name="Reponses aux questions" sheetId="3" r:id="rId2"/>
    <sheet name="Echeancier de tresorerie" sheetId="1" r:id="rId3"/>
    <sheet name="Historique de facturation" sheetId="2" r:id="rId4"/>
  </sheets>
  <calcPr calcId="125725"/>
</workbook>
</file>

<file path=xl/calcChain.xml><?xml version="1.0" encoding="utf-8"?>
<calcChain xmlns="http://schemas.openxmlformats.org/spreadsheetml/2006/main">
  <c r="Q6" i="1"/>
  <c r="Q5"/>
  <c r="Q4"/>
  <c r="J8"/>
  <c r="K8"/>
  <c r="L8"/>
  <c r="M8"/>
  <c r="N8"/>
  <c r="O8"/>
  <c r="P8"/>
  <c r="E8"/>
  <c r="F8"/>
  <c r="G8"/>
  <c r="H8"/>
  <c r="I8"/>
  <c r="I9" s="1"/>
  <c r="D8"/>
  <c r="C8"/>
  <c r="C9" s="1"/>
  <c r="Q7" l="1"/>
  <c r="G9"/>
  <c r="O9"/>
  <c r="M9"/>
  <c r="K9"/>
  <c r="D9"/>
  <c r="H9"/>
  <c r="F9"/>
  <c r="P9"/>
  <c r="N9"/>
  <c r="L9"/>
  <c r="J9"/>
  <c r="E9"/>
</calcChain>
</file>

<file path=xl/sharedStrings.xml><?xml version="1.0" encoding="utf-8"?>
<sst xmlns="http://schemas.openxmlformats.org/spreadsheetml/2006/main" count="103" uniqueCount="89">
  <si>
    <t>Total cheque ou virement</t>
  </si>
  <si>
    <t>Total LCR</t>
  </si>
  <si>
    <t>dont echeance a 30 jours</t>
  </si>
  <si>
    <t>dont echeance a 60 jours</t>
  </si>
  <si>
    <t>dont echeance a 90 jours</t>
  </si>
  <si>
    <t>frais financiers</t>
  </si>
  <si>
    <t>Echéancier mensuel de recettes.</t>
  </si>
  <si>
    <t>somme des escomptes en cours</t>
  </si>
  <si>
    <t>Le calcul des frais financiers est expliqué dans la question 1.</t>
  </si>
  <si>
    <t>La somme des escomptes en cours est expliquée dans la question 2.</t>
  </si>
  <si>
    <t>NOM_CLIENT</t>
  </si>
  <si>
    <t>JANVIER_HT</t>
  </si>
  <si>
    <t>FEVRIER_HT</t>
  </si>
  <si>
    <t>MARS_HT</t>
  </si>
  <si>
    <t>AVRIL_HT</t>
  </si>
  <si>
    <t>MAI_HT</t>
  </si>
  <si>
    <t>JUIN_HT</t>
  </si>
  <si>
    <t>JUILLET_HT</t>
  </si>
  <si>
    <t>AOUT_HT</t>
  </si>
  <si>
    <t>SEPTEMBRE_HT</t>
  </si>
  <si>
    <t>OCTOBRE_HT</t>
  </si>
  <si>
    <t>NOVEMBRE_HT</t>
  </si>
  <si>
    <t>DECEMBRE_HT</t>
  </si>
  <si>
    <t>legendre</t>
  </si>
  <si>
    <t>-</t>
  </si>
  <si>
    <t>Blut</t>
  </si>
  <si>
    <t>Romain</t>
  </si>
  <si>
    <t>Aurelie</t>
  </si>
  <si>
    <t>Paul Taing</t>
  </si>
  <si>
    <t>Hervé Tété</t>
  </si>
  <si>
    <t>Marraine</t>
  </si>
  <si>
    <t>Vian</t>
  </si>
  <si>
    <t>Mittal Steel Company</t>
  </si>
  <si>
    <t>Iron and co</t>
  </si>
  <si>
    <t>MONTANT TOTAL HT</t>
  </si>
  <si>
    <t>MONTANT TOTAL TTC</t>
  </si>
  <si>
    <t>Ainsi, pour ce premier LCR, on obtient :</t>
  </si>
  <si>
    <t xml:space="preserve"> 32531,20 x 6% x (30/360) = 162,66 € de frais financiers.</t>
  </si>
  <si>
    <t>En ce qui concerne les LCR à échéance de 60j, on ajuste le pourcentage en multipliant non plus par 30/360 mais par 60/360.</t>
  </si>
  <si>
    <t>Ci-dessous le calcul de la totalité des frais financiers dus aux escomptes des LCR à 60 jours :</t>
  </si>
  <si>
    <t>QUESTION N°1</t>
  </si>
  <si>
    <t>QUESTION N°2</t>
  </si>
  <si>
    <t>TOTAL</t>
  </si>
  <si>
    <t>90 jours</t>
  </si>
  <si>
    <t>60 jours</t>
  </si>
  <si>
    <t>30 jours</t>
  </si>
  <si>
    <t>PROJET TONNE 2009 - 2010</t>
  </si>
  <si>
    <t>Thibault</t>
  </si>
  <si>
    <t>Thomas</t>
  </si>
  <si>
    <t>Adrien</t>
  </si>
  <si>
    <t>Donovan</t>
  </si>
  <si>
    <t>Paul</t>
  </si>
  <si>
    <t>Thibaud</t>
  </si>
  <si>
    <t>COUDERT</t>
  </si>
  <si>
    <t>TYGREAT</t>
  </si>
  <si>
    <t>LINDEN</t>
  </si>
  <si>
    <t>ROOKS</t>
  </si>
  <si>
    <t>TAING</t>
  </si>
  <si>
    <t>LEPRETRE</t>
  </si>
  <si>
    <t>LIVRABLE N°4</t>
  </si>
  <si>
    <t>Vous trouverez dans ce document Excel les tableaux d'échéancier de tresorerie et d'historique de facturation (voir onglets)</t>
  </si>
  <si>
    <t>Le deuxième onglet correspond aux réponses rédigées aux questions posées</t>
  </si>
  <si>
    <t>Si l’entreprise veut couvrir ses dépenses, elle devra escompter ses LCR, c'est-à-dire emprunter l'argent à la banque le temps que l'argent arrive effectivement sur le compte.</t>
  </si>
  <si>
    <t>Par exemple, si l’entreprise veut utiliser la somme qui correspond aux LCR en cours du mois de février à échéance de 30 jours, elle devra faire "un prêt" de 32531,20 € sur une durée de 30 jours.</t>
  </si>
  <si>
    <t>Le taux pratiqué par la banque est de 6% du montant prêté sur 360 jours. Cependant, comme l’argent sera obtenu dans 30 jours le prêt ne s'effectue pas sur un an. Le coefficient appliqué au montant du prêt ne sera donc pas de 6%, mais de 6% x (30/360).</t>
  </si>
  <si>
    <t>Cette formule est appliquable pour toutes les LCR à échéance de 30 jours.</t>
  </si>
  <si>
    <r>
      <t xml:space="preserve">On obtient donc en additionnant la totalité des frais financiers sur les LCR à échéance de 30j : </t>
    </r>
    <r>
      <rPr>
        <b/>
        <sz val="11"/>
        <color theme="1"/>
        <rFont val="Calibri"/>
        <family val="2"/>
        <scheme val="minor"/>
      </rPr>
      <t>2805,82€</t>
    </r>
  </si>
  <si>
    <r>
      <t>735 540 € x 6% x (60/360) =</t>
    </r>
    <r>
      <rPr>
        <b/>
        <sz val="11"/>
        <color theme="1"/>
        <rFont val="Calibri"/>
        <family val="2"/>
        <scheme val="minor"/>
      </rPr>
      <t xml:space="preserve"> 7 355,40 €</t>
    </r>
  </si>
  <si>
    <t>De même avec les LCR à échéance de 90j où le coefficient sera ajusté à 6% x (90/360)</t>
  </si>
  <si>
    <r>
      <t>335 956,40 € * 6% * 90/360 =</t>
    </r>
    <r>
      <rPr>
        <b/>
        <sz val="11"/>
        <color theme="1"/>
        <rFont val="Calibri"/>
        <family val="2"/>
        <scheme val="minor"/>
      </rPr>
      <t xml:space="preserve"> 5 039,35 € </t>
    </r>
    <r>
      <rPr>
        <sz val="11"/>
        <color theme="1"/>
        <rFont val="Calibri"/>
        <family val="2"/>
        <scheme val="minor"/>
      </rPr>
      <t>de frais financiers.</t>
    </r>
  </si>
  <si>
    <r>
      <t xml:space="preserve">Finalement, en additionnant tous ces frais, on obtient un total de </t>
    </r>
    <r>
      <rPr>
        <b/>
        <sz val="11"/>
        <color theme="1"/>
        <rFont val="Calibri"/>
        <family val="2"/>
        <scheme val="minor"/>
      </rPr>
      <t>15 200, 56 €</t>
    </r>
    <r>
      <rPr>
        <sz val="11"/>
        <color theme="1"/>
        <rFont val="Calibri"/>
        <family val="2"/>
        <scheme val="minor"/>
      </rPr>
      <t xml:space="preserve"> de frais financiers si l’entreprise voulait escompter la totalité de ses LCR reçues.</t>
    </r>
  </si>
  <si>
    <t>Pour calculer les escomptes en cours dans un mois donné, il faut additionner :</t>
  </si>
  <si>
    <t xml:space="preserve"> Il faut donc faire la somme des en-cours à 30j, à 60j et à 90j de chaque mois. </t>
  </si>
  <si>
    <r>
      <t>C’est-à-dire que pour un mois M</t>
    </r>
    <r>
      <rPr>
        <vertAlign val="subscript"/>
        <sz val="11"/>
        <color theme="1"/>
        <rFont val="Calibri"/>
        <family val="2"/>
        <scheme val="minor"/>
      </rPr>
      <t xml:space="preserve">n, </t>
    </r>
    <r>
      <rPr>
        <sz val="11"/>
        <color theme="1"/>
        <rFont val="Calibri"/>
        <family val="2"/>
        <scheme val="minor"/>
      </rPr>
      <t>la somme S des en-cours est égale à :</t>
    </r>
  </si>
  <si>
    <r>
      <t>S = S</t>
    </r>
    <r>
      <rPr>
        <vertAlign val="subscript"/>
        <sz val="11"/>
        <color theme="1"/>
        <rFont val="Calibri"/>
        <family val="2"/>
        <scheme val="minor"/>
      </rPr>
      <t xml:space="preserve">30 </t>
    </r>
    <r>
      <rPr>
        <sz val="11"/>
        <color theme="1"/>
        <rFont val="Calibri"/>
        <family val="2"/>
        <scheme val="minor"/>
      </rPr>
      <t>(M</t>
    </r>
    <r>
      <rPr>
        <vertAlign val="subscript"/>
        <sz val="11"/>
        <color theme="1"/>
        <rFont val="Calibri"/>
        <family val="2"/>
        <scheme val="minor"/>
      </rPr>
      <t>n</t>
    </r>
    <r>
      <rPr>
        <sz val="11"/>
        <color theme="1"/>
        <rFont val="Calibri"/>
        <family val="2"/>
        <scheme val="minor"/>
      </rPr>
      <t>)</t>
    </r>
    <r>
      <rPr>
        <vertAlign val="subscript"/>
        <sz val="11"/>
        <color theme="1"/>
        <rFont val="Calibri"/>
        <family val="2"/>
        <scheme val="minor"/>
      </rPr>
      <t xml:space="preserve"> </t>
    </r>
    <r>
      <rPr>
        <sz val="11"/>
        <color theme="1"/>
        <rFont val="Calibri"/>
        <family val="2"/>
        <scheme val="minor"/>
      </rPr>
      <t>+  S</t>
    </r>
    <r>
      <rPr>
        <vertAlign val="subscript"/>
        <sz val="11"/>
        <color theme="1"/>
        <rFont val="Calibri"/>
        <family val="2"/>
        <scheme val="minor"/>
      </rPr>
      <t>60</t>
    </r>
    <r>
      <rPr>
        <sz val="11"/>
        <color theme="1"/>
        <rFont val="Calibri"/>
        <family val="2"/>
        <scheme val="minor"/>
      </rPr>
      <t>(M</t>
    </r>
    <r>
      <rPr>
        <vertAlign val="subscript"/>
        <sz val="11"/>
        <color theme="1"/>
        <rFont val="Calibri"/>
        <family val="2"/>
        <scheme val="minor"/>
      </rPr>
      <t>n</t>
    </r>
    <r>
      <rPr>
        <sz val="11"/>
        <color theme="1"/>
        <rFont val="Calibri"/>
        <family val="2"/>
        <scheme val="minor"/>
      </rPr>
      <t>) + S</t>
    </r>
    <r>
      <rPr>
        <vertAlign val="subscript"/>
        <sz val="11"/>
        <color theme="1"/>
        <rFont val="Calibri"/>
        <family val="2"/>
        <scheme val="minor"/>
      </rPr>
      <t>60</t>
    </r>
    <r>
      <rPr>
        <sz val="11"/>
        <color theme="1"/>
        <rFont val="Calibri"/>
        <family val="2"/>
        <scheme val="minor"/>
      </rPr>
      <t xml:space="preserve"> (M</t>
    </r>
    <r>
      <rPr>
        <vertAlign val="subscript"/>
        <sz val="11"/>
        <color theme="1"/>
        <rFont val="Calibri"/>
        <family val="2"/>
        <scheme val="minor"/>
      </rPr>
      <t>n-1</t>
    </r>
    <r>
      <rPr>
        <sz val="11"/>
        <color theme="1"/>
        <rFont val="Calibri"/>
        <family val="2"/>
        <scheme val="minor"/>
      </rPr>
      <t>) + S</t>
    </r>
    <r>
      <rPr>
        <vertAlign val="subscript"/>
        <sz val="11"/>
        <color theme="1"/>
        <rFont val="Calibri"/>
        <family val="2"/>
        <scheme val="minor"/>
      </rPr>
      <t>90</t>
    </r>
    <r>
      <rPr>
        <sz val="11"/>
        <color theme="1"/>
        <rFont val="Calibri"/>
        <family val="2"/>
        <scheme val="minor"/>
      </rPr>
      <t>(M</t>
    </r>
    <r>
      <rPr>
        <vertAlign val="subscript"/>
        <sz val="11"/>
        <color theme="1"/>
        <rFont val="Calibri"/>
        <family val="2"/>
        <scheme val="minor"/>
      </rPr>
      <t>n</t>
    </r>
    <r>
      <rPr>
        <sz val="11"/>
        <color theme="1"/>
        <rFont val="Calibri"/>
        <family val="2"/>
        <scheme val="minor"/>
      </rPr>
      <t>) + S</t>
    </r>
    <r>
      <rPr>
        <vertAlign val="subscript"/>
        <sz val="11"/>
        <color theme="1"/>
        <rFont val="Calibri"/>
        <family val="2"/>
        <scheme val="minor"/>
      </rPr>
      <t>90</t>
    </r>
    <r>
      <rPr>
        <sz val="11"/>
        <color theme="1"/>
        <rFont val="Calibri"/>
        <family val="2"/>
        <scheme val="minor"/>
      </rPr>
      <t xml:space="preserve"> (M</t>
    </r>
    <r>
      <rPr>
        <vertAlign val="subscript"/>
        <sz val="11"/>
        <color theme="1"/>
        <rFont val="Calibri"/>
        <family val="2"/>
        <scheme val="minor"/>
      </rPr>
      <t>n-1</t>
    </r>
    <r>
      <rPr>
        <sz val="11"/>
        <color theme="1"/>
        <rFont val="Calibri"/>
        <family val="2"/>
        <scheme val="minor"/>
      </rPr>
      <t>) + S</t>
    </r>
    <r>
      <rPr>
        <vertAlign val="subscript"/>
        <sz val="11"/>
        <color theme="1"/>
        <rFont val="Calibri"/>
        <family val="2"/>
        <scheme val="minor"/>
      </rPr>
      <t>90</t>
    </r>
    <r>
      <rPr>
        <sz val="11"/>
        <color theme="1"/>
        <rFont val="Calibri"/>
        <family val="2"/>
        <scheme val="minor"/>
      </rPr>
      <t xml:space="preserve"> (M</t>
    </r>
    <r>
      <rPr>
        <vertAlign val="subscript"/>
        <sz val="11"/>
        <color theme="1"/>
        <rFont val="Calibri"/>
        <family val="2"/>
        <scheme val="minor"/>
      </rPr>
      <t>n-2</t>
    </r>
    <r>
      <rPr>
        <sz val="11"/>
        <color theme="1"/>
        <rFont val="Calibri"/>
        <family val="2"/>
        <scheme val="minor"/>
      </rPr>
      <t>)</t>
    </r>
  </si>
  <si>
    <r>
      <t>Où S</t>
    </r>
    <r>
      <rPr>
        <vertAlign val="subscript"/>
        <sz val="11"/>
        <color theme="1"/>
        <rFont val="Calibri"/>
        <family val="2"/>
        <scheme val="minor"/>
      </rPr>
      <t xml:space="preserve">i </t>
    </r>
    <r>
      <rPr>
        <sz val="11"/>
        <color theme="1"/>
        <rFont val="Calibri"/>
        <family val="2"/>
        <scheme val="minor"/>
      </rPr>
      <t xml:space="preserve">(M), avec i </t>
    </r>
    <r>
      <rPr>
        <sz val="11"/>
        <color theme="1"/>
        <rFont val="Mathcad UniMath"/>
        <family val="3"/>
      </rPr>
      <t>ϵ</t>
    </r>
    <r>
      <rPr>
        <sz val="11"/>
        <color theme="1"/>
        <rFont val="Calibri"/>
        <family val="2"/>
        <scheme val="minor"/>
      </rPr>
      <t xml:space="preserve"> {30, 60, 90} correspond à la valeur de l’en-cours à i jours du mois M.</t>
    </r>
  </si>
  <si>
    <t>Ceci implique donc que la valeur du mois précédent pour les en-cours à 60j soit renseignée ainsi que la valeur des deux mois précédents pour les en-cours à 90j.</t>
  </si>
  <si>
    <t>Nous devons calculer, pour chaque mois, la totalité des en-cours de LCR non encore échues à fin de mois, ceci afin de trouver les valeurs maximales et minimales des en-cours durant l’année.</t>
  </si>
  <si>
    <t xml:space="preserve">La somme des escomptes en cours à un mois donné correspond au montant que l’ensemble des clients doivent à l’entreprise à cet instant. </t>
  </si>
  <si>
    <t xml:space="preserve"> - Le montant des LCR à échéance de 30j reçues ce mois-ci</t>
  </si>
  <si>
    <t xml:space="preserve"> - Le montant des LCR à échéance de 60j reçues ce mois-ci, que l’on encaissera dans deux mois, ainsi que le montant des LCR à échéance de 60j reçues le mois dernier, car on l’encaissera le mois prochain.</t>
  </si>
  <si>
    <t xml:space="preserve"> - Le montant des LCR à échéance de 90j reçues ce mois-ci que l’on encaissera dans trois mois, ainsi que le montant des LCR à échéance de 90j reçues le mois dernier que l’on encaissera dans deux mois, et enfin le montant des LCR à échéance de 90j reçue il y a deux mois que l’on encaissera le mois prochain.</t>
  </si>
  <si>
    <r>
      <t xml:space="preserve">La somme des escomptes en cours apparaissent sur l'échéancier de trésorerie ci-joint. On trouve que les valeurs min et max d'en-cours correspondent respectivement aux mois de </t>
    </r>
    <r>
      <rPr>
        <b/>
        <sz val="11"/>
        <color theme="1"/>
        <rFont val="Calibri"/>
        <family val="2"/>
        <scheme val="minor"/>
      </rPr>
      <t>septembre et juin 2009</t>
    </r>
  </si>
  <si>
    <t>Ce tableau dresse le bilan de toutes les LCR, chèques ou virements reçus chaque mois.</t>
  </si>
  <si>
    <t>Nous avons exporté ce tableau directement depuis notre Base de données, et avons expliqué dans le livrable N°3 comment nous l'avons obtenu</t>
  </si>
  <si>
    <t>ID_CLIENT</t>
  </si>
  <si>
    <t xml:space="preserve">40*900 =  40500$. </t>
  </si>
  <si>
    <t>Les valeurs de ce tableau correspondent aux montants des commandes. Elles sont obtenues en multipliant la quantité commandée par le prix unitaire.</t>
  </si>
  <si>
    <t xml:space="preserve">Prenons l'exemple des factures du client Blut faites au mois de Février (case encadrée): ce mois-ci il a commandé 40T du produit pour un coût à la tonne de  900$/T. Le montant total pour Blut pour le mois de Février s'élève donc à : </t>
  </si>
</sst>
</file>

<file path=xl/styles.xml><?xml version="1.0" encoding="utf-8"?>
<styleSheet xmlns="http://schemas.openxmlformats.org/spreadsheetml/2006/main">
  <numFmts count="3">
    <numFmt numFmtId="164" formatCode="#,##0.00\ &quot;€&quot;"/>
    <numFmt numFmtId="165" formatCode="[$-40C]mmm\-yy;@"/>
    <numFmt numFmtId="166" formatCode="#,##0\ &quot;€&quot;"/>
  </numFmts>
  <fonts count="8">
    <font>
      <sz val="11"/>
      <color theme="1"/>
      <name val="Calibri"/>
      <family val="2"/>
      <scheme val="minor"/>
    </font>
    <font>
      <sz val="8"/>
      <color theme="1"/>
      <name val="Arial"/>
      <family val="2"/>
    </font>
    <font>
      <sz val="8"/>
      <name val="Arial"/>
      <family val="2"/>
    </font>
    <font>
      <u/>
      <sz val="11"/>
      <color theme="1"/>
      <name val="Calibri"/>
      <family val="2"/>
      <scheme val="minor"/>
    </font>
    <font>
      <b/>
      <sz val="11"/>
      <color theme="1"/>
      <name val="Calibri"/>
      <family val="2"/>
      <scheme val="minor"/>
    </font>
    <font>
      <vertAlign val="subscript"/>
      <sz val="11"/>
      <color theme="1"/>
      <name val="Calibri"/>
      <family val="2"/>
      <scheme val="minor"/>
    </font>
    <font>
      <sz val="11"/>
      <color theme="1"/>
      <name val="Mathcad UniMath"/>
      <family val="3"/>
    </font>
    <font>
      <sz val="11"/>
      <color rgb="FF000000"/>
      <name val="Calibri"/>
      <family val="2"/>
      <scheme val="minor"/>
    </font>
  </fonts>
  <fills count="12">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B0F0"/>
      </left>
      <right style="medium">
        <color rgb="FF00B0F0"/>
      </right>
      <top style="medium">
        <color rgb="FF00B0F0"/>
      </top>
      <bottom style="medium">
        <color rgb="FF00B0F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rgb="FFFFFF00"/>
      </left>
      <right style="thin">
        <color rgb="FFFFFF00"/>
      </right>
      <top style="thin">
        <color rgb="FFFFFF00"/>
      </top>
      <bottom style="thin">
        <color rgb="FFFFFF00"/>
      </bottom>
      <diagonal/>
    </border>
    <border>
      <left style="thin">
        <color rgb="FFFFFF00"/>
      </left>
      <right/>
      <top style="thin">
        <color rgb="FFFFFF00"/>
      </top>
      <bottom style="thin">
        <color rgb="FFFFFF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165" fontId="0" fillId="0" borderId="0"/>
  </cellStyleXfs>
  <cellXfs count="80">
    <xf numFmtId="165" fontId="0" fillId="0" borderId="0" xfId="0"/>
    <xf numFmtId="165" fontId="0" fillId="0" borderId="0" xfId="0" applyFill="1" applyBorder="1"/>
    <xf numFmtId="165" fontId="0" fillId="0" borderId="0" xfId="0" applyAlignment="1">
      <alignment horizontal="center"/>
    </xf>
    <xf numFmtId="165" fontId="0" fillId="0" borderId="0" xfId="0" applyBorder="1"/>
    <xf numFmtId="165" fontId="0" fillId="0" borderId="0" xfId="0" applyFont="1" applyFill="1" applyBorder="1"/>
    <xf numFmtId="165" fontId="0" fillId="0" borderId="0" xfId="0" applyFont="1"/>
    <xf numFmtId="165" fontId="0" fillId="0" borderId="0" xfId="0" applyFont="1" applyFill="1" applyBorder="1" applyAlignment="1">
      <alignment horizontal="left" wrapText="1" indent="1"/>
    </xf>
    <xf numFmtId="165" fontId="0" fillId="0" borderId="0" xfId="0" applyFill="1" applyBorder="1" applyAlignment="1"/>
    <xf numFmtId="165" fontId="0" fillId="2" borderId="0" xfId="0" applyNumberFormat="1" applyFill="1" applyAlignment="1">
      <alignment horizontal="center"/>
    </xf>
    <xf numFmtId="165" fontId="3" fillId="0" borderId="0" xfId="0" applyFont="1"/>
    <xf numFmtId="165" fontId="1" fillId="3" borderId="1" xfId="0" applyFont="1" applyFill="1" applyBorder="1" applyAlignment="1">
      <alignment horizontal="left" vertical="center" wrapText="1"/>
    </xf>
    <xf numFmtId="165" fontId="2" fillId="5" borderId="1" xfId="0" applyFont="1" applyFill="1" applyBorder="1" applyAlignment="1">
      <alignment horizontal="left" vertical="center" wrapText="1"/>
    </xf>
    <xf numFmtId="165" fontId="1" fillId="6" borderId="1" xfId="0" applyFont="1" applyFill="1" applyBorder="1" applyAlignment="1">
      <alignment horizontal="left" vertical="center" wrapText="1"/>
    </xf>
    <xf numFmtId="165" fontId="1" fillId="6" borderId="3" xfId="0" applyFont="1" applyFill="1" applyBorder="1" applyAlignment="1">
      <alignment horizontal="left" vertical="center" wrapText="1"/>
    </xf>
    <xf numFmtId="165" fontId="0" fillId="0" borderId="0" xfId="0" applyAlignment="1">
      <alignment horizontal="right"/>
    </xf>
    <xf numFmtId="165" fontId="0" fillId="0" borderId="12" xfId="0" applyBorder="1" applyAlignment="1">
      <alignment horizontal="center"/>
    </xf>
    <xf numFmtId="165" fontId="0" fillId="0" borderId="12" xfId="0" applyFill="1" applyBorder="1" applyAlignment="1">
      <alignment horizontal="center"/>
    </xf>
    <xf numFmtId="2" fontId="0" fillId="0" borderId="0" xfId="0" applyNumberFormat="1" applyBorder="1"/>
    <xf numFmtId="2" fontId="0" fillId="0" borderId="0" xfId="0" applyNumberFormat="1" applyFont="1"/>
    <xf numFmtId="165" fontId="0" fillId="0" borderId="0" xfId="0" applyAlignment="1">
      <alignment horizontal="justify"/>
    </xf>
    <xf numFmtId="165" fontId="4" fillId="8" borderId="0" xfId="0" applyFont="1" applyFill="1"/>
    <xf numFmtId="166" fontId="1" fillId="0" borderId="1" xfId="0" applyNumberFormat="1" applyFont="1" applyFill="1" applyBorder="1" applyAlignment="1">
      <alignment horizontal="center" vertical="center" wrapText="1"/>
    </xf>
    <xf numFmtId="166" fontId="1" fillId="0" borderId="5"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6" fontId="1" fillId="0" borderId="4"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xf numFmtId="166" fontId="1" fillId="0" borderId="2" xfId="0" applyNumberFormat="1" applyFont="1" applyFill="1" applyBorder="1" applyAlignment="1">
      <alignment horizontal="center" vertical="center" wrapText="1"/>
    </xf>
    <xf numFmtId="166" fontId="1" fillId="0" borderId="9" xfId="0" applyNumberFormat="1"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0" fillId="0" borderId="10" xfId="0" applyNumberFormat="1" applyBorder="1" applyAlignment="1">
      <alignment horizontal="center" vertical="center"/>
    </xf>
    <xf numFmtId="166" fontId="0" fillId="0" borderId="2" xfId="0" applyNumberFormat="1" applyBorder="1" applyAlignment="1">
      <alignment horizontal="center" vertical="center"/>
    </xf>
    <xf numFmtId="166" fontId="0" fillId="0" borderId="11" xfId="0" applyNumberFormat="1" applyBorder="1" applyAlignment="1">
      <alignment horizontal="center" vertical="center"/>
    </xf>
    <xf numFmtId="166" fontId="0" fillId="8" borderId="13" xfId="0" applyNumberFormat="1" applyFill="1" applyBorder="1" applyAlignment="1">
      <alignment horizontal="center" vertical="center"/>
    </xf>
    <xf numFmtId="166" fontId="0" fillId="0" borderId="7" xfId="0" applyNumberFormat="1" applyBorder="1" applyAlignment="1">
      <alignment horizontal="center" vertical="center"/>
    </xf>
    <xf numFmtId="166" fontId="0" fillId="8" borderId="12" xfId="0" applyNumberFormat="1" applyFill="1" applyBorder="1" applyAlignment="1">
      <alignment horizontal="center" vertical="center"/>
    </xf>
    <xf numFmtId="166" fontId="0" fillId="0" borderId="4" xfId="0" applyNumberFormat="1" applyBorder="1" applyAlignment="1">
      <alignment horizontal="center" vertical="center"/>
    </xf>
    <xf numFmtId="166" fontId="0" fillId="0" borderId="1" xfId="0" applyNumberFormat="1" applyBorder="1" applyAlignment="1">
      <alignment horizontal="center" vertical="center"/>
    </xf>
    <xf numFmtId="166" fontId="0" fillId="0" borderId="0" xfId="0" applyNumberFormat="1" applyAlignment="1">
      <alignment vertical="center"/>
    </xf>
    <xf numFmtId="164" fontId="0" fillId="8" borderId="1" xfId="0" applyNumberFormat="1" applyFill="1" applyBorder="1" applyAlignment="1">
      <alignment horizontal="center" vertical="center"/>
    </xf>
    <xf numFmtId="165" fontId="0" fillId="0" borderId="0" xfId="0" applyFill="1"/>
    <xf numFmtId="165" fontId="0" fillId="11" borderId="27" xfId="0" applyFill="1" applyBorder="1" applyAlignment="1">
      <alignment horizontal="justify"/>
    </xf>
    <xf numFmtId="165" fontId="0" fillId="11" borderId="28" xfId="0" applyFill="1" applyBorder="1" applyAlignment="1">
      <alignment horizontal="justify"/>
    </xf>
    <xf numFmtId="0" fontId="0" fillId="11" borderId="28" xfId="0" applyNumberFormat="1" applyFill="1" applyBorder="1" applyAlignment="1">
      <alignment horizontal="justify" vertical="top"/>
    </xf>
    <xf numFmtId="165" fontId="0" fillId="11" borderId="29" xfId="0" applyFill="1" applyBorder="1" applyAlignment="1">
      <alignment horizontal="justify"/>
    </xf>
    <xf numFmtId="0" fontId="0" fillId="0" borderId="0" xfId="0" applyNumberFormat="1" applyAlignment="1">
      <alignment wrapText="1"/>
    </xf>
    <xf numFmtId="0" fontId="0" fillId="0" borderId="0" xfId="0" applyNumberFormat="1" applyAlignment="1">
      <alignment horizontal="left" wrapText="1"/>
    </xf>
    <xf numFmtId="0" fontId="0" fillId="11" borderId="20" xfId="0" applyNumberFormat="1" applyFill="1" applyBorder="1" applyAlignment="1">
      <alignment wrapText="1"/>
    </xf>
    <xf numFmtId="0" fontId="0" fillId="11" borderId="27" xfId="0" applyNumberFormat="1" applyFill="1" applyBorder="1" applyAlignment="1">
      <alignment wrapText="1"/>
    </xf>
    <xf numFmtId="0" fontId="0" fillId="11" borderId="29" xfId="0" applyNumberFormat="1" applyFill="1" applyBorder="1" applyAlignment="1">
      <alignment wrapText="1"/>
    </xf>
    <xf numFmtId="0" fontId="0" fillId="11" borderId="28" xfId="0" applyNumberFormat="1" applyFill="1" applyBorder="1" applyAlignment="1">
      <alignment horizontal="left" wrapText="1"/>
    </xf>
    <xf numFmtId="0" fontId="0" fillId="11" borderId="29" xfId="0" applyNumberFormat="1" applyFill="1" applyBorder="1" applyAlignment="1">
      <alignment horizontal="left" wrapText="1"/>
    </xf>
    <xf numFmtId="0" fontId="0" fillId="11" borderId="28" xfId="0" applyNumberFormat="1" applyFill="1" applyBorder="1" applyAlignment="1">
      <alignment wrapText="1"/>
    </xf>
    <xf numFmtId="165" fontId="0" fillId="11" borderId="28" xfId="0" applyFill="1" applyBorder="1"/>
    <xf numFmtId="0" fontId="2" fillId="0" borderId="1" xfId="0" applyNumberFormat="1" applyFont="1" applyFill="1" applyBorder="1" applyAlignment="1">
      <alignment horizontal="center" vertical="center"/>
    </xf>
    <xf numFmtId="0" fontId="2" fillId="9" borderId="1" xfId="0" applyNumberFormat="1" applyFont="1" applyFill="1" applyBorder="1" applyAlignment="1">
      <alignment horizontal="center" vertical="center"/>
    </xf>
    <xf numFmtId="0" fontId="2" fillId="9" borderId="14" xfId="0" applyNumberFormat="1" applyFont="1" applyFill="1" applyBorder="1" applyAlignment="1">
      <alignment horizontal="center" vertical="center"/>
    </xf>
    <xf numFmtId="0" fontId="2" fillId="9" borderId="4" xfId="0" applyNumberFormat="1" applyFont="1" applyFill="1" applyBorder="1" applyAlignment="1">
      <alignment horizontal="center" vertical="center"/>
    </xf>
    <xf numFmtId="0" fontId="2" fillId="1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8" borderId="1" xfId="0" applyNumberFormat="1" applyFont="1" applyFill="1" applyBorder="1" applyAlignment="1">
      <alignment horizontal="center" vertical="center" wrapText="1"/>
    </xf>
    <xf numFmtId="165" fontId="0" fillId="0" borderId="0" xfId="0" applyFont="1" applyAlignment="1">
      <alignment horizontal="center" vertical="center"/>
    </xf>
    <xf numFmtId="165" fontId="7" fillId="0" borderId="0" xfId="0" applyFont="1"/>
    <xf numFmtId="165" fontId="4" fillId="10" borderId="21" xfId="0" applyFont="1" applyFill="1" applyBorder="1" applyAlignment="1">
      <alignment horizontal="center" vertical="center"/>
    </xf>
    <xf numFmtId="165" fontId="4" fillId="10" borderId="22" xfId="0" applyFont="1" applyFill="1" applyBorder="1" applyAlignment="1">
      <alignment horizontal="center" vertical="center"/>
    </xf>
    <xf numFmtId="165" fontId="4" fillId="10" borderId="23" xfId="0" applyFont="1" applyFill="1" applyBorder="1" applyAlignment="1">
      <alignment horizontal="center" vertical="center"/>
    </xf>
    <xf numFmtId="165" fontId="4" fillId="10" borderId="24" xfId="0" applyFont="1" applyFill="1" applyBorder="1" applyAlignment="1">
      <alignment horizontal="center" vertical="center"/>
    </xf>
    <xf numFmtId="165" fontId="4" fillId="10" borderId="25" xfId="0" applyFont="1" applyFill="1" applyBorder="1" applyAlignment="1">
      <alignment horizontal="center" vertical="center"/>
    </xf>
    <xf numFmtId="165" fontId="4" fillId="10" borderId="26" xfId="0" applyFont="1" applyFill="1" applyBorder="1" applyAlignment="1">
      <alignment horizontal="center" vertical="center"/>
    </xf>
    <xf numFmtId="165" fontId="4" fillId="0" borderId="0" xfId="0" applyFont="1" applyFill="1" applyBorder="1" applyAlignment="1">
      <alignment horizontal="center" vertical="center"/>
    </xf>
    <xf numFmtId="166" fontId="1" fillId="7" borderId="3" xfId="0" applyNumberFormat="1" applyFont="1" applyFill="1" applyBorder="1" applyAlignment="1">
      <alignment horizontal="center" vertical="center" wrapText="1"/>
    </xf>
    <xf numFmtId="166" fontId="1" fillId="7" borderId="4" xfId="0" applyNumberFormat="1" applyFont="1" applyFill="1" applyBorder="1" applyAlignment="1">
      <alignment horizontal="center" vertical="center" wrapText="1"/>
    </xf>
    <xf numFmtId="165" fontId="0" fillId="4" borderId="0" xfId="0" applyFill="1" applyAlignment="1">
      <alignment horizontal="center"/>
    </xf>
  </cellXfs>
  <cellStyles count="1">
    <cellStyle name="Normal" xfId="0" builtinId="0"/>
  </cellStyles>
  <dxfs count="0"/>
  <tableStyles count="0" defaultTableStyle="TableStyleMedium9" defaultPivotStyle="PivotStyleLight16"/>
  <colors>
    <mruColors>
      <color rgb="FFCC99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2"/>
  <sheetViews>
    <sheetView tabSelected="1" workbookViewId="0">
      <selection sqref="A1:F2"/>
    </sheetView>
  </sheetViews>
  <sheetFormatPr baseColWidth="10" defaultRowHeight="15"/>
  <sheetData>
    <row r="1" spans="1:6">
      <c r="A1" s="70" t="s">
        <v>46</v>
      </c>
      <c r="B1" s="71"/>
      <c r="C1" s="71"/>
      <c r="D1" s="71"/>
      <c r="E1" s="71"/>
      <c r="F1" s="72"/>
    </row>
    <row r="2" spans="1:6" ht="15.75" thickBot="1">
      <c r="A2" s="73"/>
      <c r="B2" s="74"/>
      <c r="C2" s="74"/>
      <c r="D2" s="74"/>
      <c r="E2" s="74"/>
      <c r="F2" s="75"/>
    </row>
    <row r="3" spans="1:6">
      <c r="A3" s="76" t="s">
        <v>59</v>
      </c>
      <c r="B3" s="76"/>
      <c r="C3" s="76"/>
      <c r="D3" s="76"/>
      <c r="E3" s="76"/>
      <c r="F3" s="76"/>
    </row>
    <row r="4" spans="1:6">
      <c r="A4" t="s">
        <v>47</v>
      </c>
      <c r="B4" t="s">
        <v>53</v>
      </c>
    </row>
    <row r="5" spans="1:6">
      <c r="A5" t="s">
        <v>52</v>
      </c>
      <c r="B5" t="s">
        <v>58</v>
      </c>
    </row>
    <row r="6" spans="1:6">
      <c r="A6" t="s">
        <v>49</v>
      </c>
      <c r="B6" t="s">
        <v>55</v>
      </c>
    </row>
    <row r="7" spans="1:6">
      <c r="A7" t="s">
        <v>50</v>
      </c>
      <c r="B7" t="s">
        <v>56</v>
      </c>
    </row>
    <row r="8" spans="1:6">
      <c r="A8" t="s">
        <v>51</v>
      </c>
      <c r="B8" t="s">
        <v>57</v>
      </c>
    </row>
    <row r="9" spans="1:6">
      <c r="A9" t="s">
        <v>48</v>
      </c>
      <c r="B9" t="s">
        <v>54</v>
      </c>
    </row>
    <row r="11" spans="1:6">
      <c r="A11" t="s">
        <v>60</v>
      </c>
    </row>
    <row r="12" spans="1:6">
      <c r="A12" t="s">
        <v>61</v>
      </c>
    </row>
  </sheetData>
  <sortState ref="A3:B8">
    <sortCondition ref="B3:B8"/>
  </sortState>
  <mergeCells count="2">
    <mergeCell ref="A1: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3"/>
  <sheetViews>
    <sheetView workbookViewId="0"/>
  </sheetViews>
  <sheetFormatPr baseColWidth="10" defaultRowHeight="15"/>
  <cols>
    <col min="1" max="1" width="114.28515625" customWidth="1"/>
  </cols>
  <sheetData>
    <row r="1" spans="1:1" ht="15.75" thickBot="1">
      <c r="A1" s="20" t="s">
        <v>40</v>
      </c>
    </row>
    <row r="2" spans="1:1" ht="30">
      <c r="A2" s="41" t="s">
        <v>62</v>
      </c>
    </row>
    <row r="3" spans="1:1" ht="30">
      <c r="A3" s="42" t="s">
        <v>63</v>
      </c>
    </row>
    <row r="4" spans="1:1" ht="34.5" customHeight="1">
      <c r="A4" s="43" t="s">
        <v>64</v>
      </c>
    </row>
    <row r="5" spans="1:1">
      <c r="A5" s="42" t="s">
        <v>36</v>
      </c>
    </row>
    <row r="6" spans="1:1">
      <c r="A6" s="42" t="s">
        <v>37</v>
      </c>
    </row>
    <row r="7" spans="1:1">
      <c r="A7" s="42" t="s">
        <v>65</v>
      </c>
    </row>
    <row r="8" spans="1:1" ht="17.25" customHeight="1" thickBot="1">
      <c r="A8" s="44" t="s">
        <v>66</v>
      </c>
    </row>
    <row r="9" spans="1:1" ht="24.75" customHeight="1" thickBot="1">
      <c r="A9" s="19"/>
    </row>
    <row r="10" spans="1:1" ht="18" customHeight="1">
      <c r="A10" s="41" t="s">
        <v>38</v>
      </c>
    </row>
    <row r="11" spans="1:1">
      <c r="A11" s="42" t="s">
        <v>39</v>
      </c>
    </row>
    <row r="12" spans="1:1" ht="15.75" thickBot="1">
      <c r="A12" s="44" t="s">
        <v>67</v>
      </c>
    </row>
    <row r="13" spans="1:1" ht="27" customHeight="1" thickBot="1">
      <c r="A13" s="19"/>
    </row>
    <row r="14" spans="1:1" ht="18" customHeight="1">
      <c r="A14" s="41" t="s">
        <v>68</v>
      </c>
    </row>
    <row r="15" spans="1:1">
      <c r="A15" s="42" t="s">
        <v>69</v>
      </c>
    </row>
    <row r="16" spans="1:1" ht="30.75" thickBot="1">
      <c r="A16" s="44" t="s">
        <v>70</v>
      </c>
    </row>
    <row r="18" spans="1:1" ht="15.75" thickBot="1">
      <c r="A18" s="20" t="s">
        <v>41</v>
      </c>
    </row>
    <row r="19" spans="1:1" ht="30">
      <c r="A19" s="48" t="s">
        <v>77</v>
      </c>
    </row>
    <row r="20" spans="1:1" ht="30.75" thickBot="1">
      <c r="A20" s="49" t="s">
        <v>78</v>
      </c>
    </row>
    <row r="21" spans="1:1" ht="15.75" thickBot="1">
      <c r="A21" s="45"/>
    </row>
    <row r="22" spans="1:1">
      <c r="A22" s="48" t="s">
        <v>71</v>
      </c>
    </row>
    <row r="23" spans="1:1">
      <c r="A23" s="50" t="s">
        <v>79</v>
      </c>
    </row>
    <row r="24" spans="1:1" ht="30">
      <c r="A24" s="50" t="s">
        <v>80</v>
      </c>
    </row>
    <row r="25" spans="1:1" ht="45.75" thickBot="1">
      <c r="A25" s="51" t="s">
        <v>81</v>
      </c>
    </row>
    <row r="26" spans="1:1" ht="15.75" thickBot="1">
      <c r="A26" s="46"/>
    </row>
    <row r="27" spans="1:1">
      <c r="A27" s="48" t="s">
        <v>72</v>
      </c>
    </row>
    <row r="28" spans="1:1" ht="18">
      <c r="A28" s="52" t="s">
        <v>73</v>
      </c>
    </row>
    <row r="29" spans="1:1" ht="18">
      <c r="A29" s="53" t="s">
        <v>74</v>
      </c>
    </row>
    <row r="30" spans="1:1" ht="18">
      <c r="A30" s="52" t="s">
        <v>75</v>
      </c>
    </row>
    <row r="31" spans="1:1" ht="30.75" thickBot="1">
      <c r="A31" s="49" t="s">
        <v>76</v>
      </c>
    </row>
    <row r="32" spans="1:1" ht="15.75" thickBot="1">
      <c r="A32" s="45"/>
    </row>
    <row r="33" spans="1:1" ht="30.75" thickBot="1">
      <c r="A33" s="47" t="s">
        <v>82</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R20"/>
  <sheetViews>
    <sheetView workbookViewId="0"/>
  </sheetViews>
  <sheetFormatPr baseColWidth="10" defaultRowHeight="15"/>
  <cols>
    <col min="1" max="1" width="12" customWidth="1"/>
    <col min="2" max="2" width="9.28515625" customWidth="1"/>
    <col min="3" max="3" width="9.5703125" customWidth="1"/>
    <col min="4" max="4" width="9.7109375" customWidth="1"/>
    <col min="5" max="6" width="9.28515625" customWidth="1"/>
    <col min="7" max="7" width="9.5703125" customWidth="1"/>
    <col min="8" max="8" width="10.5703125" customWidth="1"/>
    <col min="9" max="9" width="9.7109375" customWidth="1"/>
    <col min="10" max="10" width="9.5703125" customWidth="1"/>
    <col min="11" max="11" width="9.7109375" customWidth="1"/>
    <col min="12" max="12" width="9.42578125" customWidth="1"/>
    <col min="14" max="14" width="9" customWidth="1"/>
    <col min="15" max="15" width="9.28515625" customWidth="1"/>
    <col min="16" max="16" width="8.7109375" customWidth="1"/>
    <col min="17" max="17" width="10.42578125" customWidth="1"/>
  </cols>
  <sheetData>
    <row r="1" spans="1:18">
      <c r="B1" s="8">
        <v>39814</v>
      </c>
      <c r="C1" s="8">
        <v>39845</v>
      </c>
      <c r="D1" s="8">
        <v>39873</v>
      </c>
      <c r="E1" s="8">
        <v>39904</v>
      </c>
      <c r="F1" s="8">
        <v>39934</v>
      </c>
      <c r="G1" s="8">
        <v>39965</v>
      </c>
      <c r="H1" s="8">
        <v>39995</v>
      </c>
      <c r="I1" s="8">
        <v>40026</v>
      </c>
      <c r="J1" s="8">
        <v>40057</v>
      </c>
      <c r="K1" s="8">
        <v>40087</v>
      </c>
      <c r="L1" s="8">
        <v>40118</v>
      </c>
      <c r="M1" s="8">
        <v>40148</v>
      </c>
      <c r="N1" s="8">
        <v>40179</v>
      </c>
      <c r="O1" s="8">
        <v>40210</v>
      </c>
      <c r="P1" s="8">
        <v>40238</v>
      </c>
      <c r="Q1" s="79" t="s">
        <v>5</v>
      </c>
      <c r="R1" s="79"/>
    </row>
    <row r="2" spans="1:18" ht="22.5">
      <c r="A2" s="10" t="s">
        <v>0</v>
      </c>
      <c r="B2" s="21">
        <v>0</v>
      </c>
      <c r="C2" s="21">
        <v>11960</v>
      </c>
      <c r="D2" s="21">
        <v>41262</v>
      </c>
      <c r="E2" s="21">
        <v>116729.60000000001</v>
      </c>
      <c r="F2" s="21">
        <v>114816</v>
      </c>
      <c r="G2" s="21">
        <v>76902.8</v>
      </c>
      <c r="H2" s="21">
        <v>71520.800000000003</v>
      </c>
      <c r="I2" s="21">
        <v>90058.8</v>
      </c>
      <c r="J2" s="21">
        <v>41620.800000000003</v>
      </c>
      <c r="K2" s="21">
        <v>24757.200000000001</v>
      </c>
      <c r="L2" s="21">
        <v>43654</v>
      </c>
      <c r="M2" s="21">
        <v>97593.600000000006</v>
      </c>
      <c r="N2" s="21">
        <v>59560.800000000003</v>
      </c>
      <c r="O2" s="21">
        <v>53341.599999999999</v>
      </c>
      <c r="P2" s="21">
        <v>33248.800000000003</v>
      </c>
      <c r="Q2" s="3"/>
    </row>
    <row r="3" spans="1:18" ht="15.75" thickBot="1">
      <c r="A3" s="11" t="s">
        <v>1</v>
      </c>
      <c r="B3" s="21">
        <v>0</v>
      </c>
      <c r="C3" s="21">
        <v>118643.2</v>
      </c>
      <c r="D3" s="22">
        <v>141726</v>
      </c>
      <c r="E3" s="22">
        <v>129287.6</v>
      </c>
      <c r="F3" s="22">
        <v>137061.6</v>
      </c>
      <c r="G3" s="22">
        <v>145553.20000000001</v>
      </c>
      <c r="H3" s="22">
        <v>132875.6</v>
      </c>
      <c r="I3" s="21">
        <v>115533.6</v>
      </c>
      <c r="J3" s="21">
        <v>66976</v>
      </c>
      <c r="K3" s="21">
        <v>108238</v>
      </c>
      <c r="L3" s="21">
        <v>221260</v>
      </c>
      <c r="M3" s="21">
        <v>150098</v>
      </c>
      <c r="N3" s="21">
        <v>165406.79999999999</v>
      </c>
      <c r="O3" s="21">
        <v>0</v>
      </c>
      <c r="P3" s="21">
        <v>0</v>
      </c>
      <c r="Q3" s="3"/>
    </row>
    <row r="4" spans="1:18" ht="23.25" thickBot="1">
      <c r="A4" s="12" t="s">
        <v>2</v>
      </c>
      <c r="B4" s="21">
        <v>0</v>
      </c>
      <c r="C4" s="23">
        <v>32531.200000000001</v>
      </c>
      <c r="D4" s="24">
        <v>50830</v>
      </c>
      <c r="E4" s="25">
        <v>44371.6</v>
      </c>
      <c r="F4" s="21">
        <v>38989.599999999999</v>
      </c>
      <c r="G4" s="23">
        <v>48677.2</v>
      </c>
      <c r="H4" s="26">
        <v>41979.6</v>
      </c>
      <c r="I4" s="25">
        <v>36597.599999999999</v>
      </c>
      <c r="J4" s="21">
        <v>14352</v>
      </c>
      <c r="K4" s="21">
        <v>50830</v>
      </c>
      <c r="L4" s="21">
        <v>88504</v>
      </c>
      <c r="M4" s="21">
        <v>50830</v>
      </c>
      <c r="N4" s="21">
        <v>62670.400000000001</v>
      </c>
      <c r="O4" s="21">
        <v>0</v>
      </c>
      <c r="P4" s="21">
        <v>0</v>
      </c>
      <c r="Q4" s="39">
        <f>SUM(C4:P4)*0.06*(30/360)</f>
        <v>2805.8159999999993</v>
      </c>
      <c r="R4" t="s">
        <v>45</v>
      </c>
    </row>
    <row r="5" spans="1:18" ht="23.25" thickBot="1">
      <c r="A5" s="12" t="s">
        <v>3</v>
      </c>
      <c r="B5" s="23">
        <v>0</v>
      </c>
      <c r="C5" s="27">
        <v>58604</v>
      </c>
      <c r="D5" s="27">
        <v>62192</v>
      </c>
      <c r="E5" s="25">
        <v>55016</v>
      </c>
      <c r="F5" s="23">
        <v>66976</v>
      </c>
      <c r="G5" s="26">
        <v>64584</v>
      </c>
      <c r="H5" s="26">
        <v>56212</v>
      </c>
      <c r="I5" s="25">
        <v>43056</v>
      </c>
      <c r="J5" s="21">
        <v>52624</v>
      </c>
      <c r="K5" s="21">
        <v>57408</v>
      </c>
      <c r="L5" s="21">
        <v>95680</v>
      </c>
      <c r="M5" s="21">
        <v>60996</v>
      </c>
      <c r="N5" s="21">
        <v>62192</v>
      </c>
      <c r="O5" s="21">
        <v>0</v>
      </c>
      <c r="P5" s="21">
        <v>0</v>
      </c>
      <c r="Q5" s="39">
        <f>SUM(C5:P5)*0.06*(60/360)</f>
        <v>7355.4</v>
      </c>
      <c r="R5" t="s">
        <v>44</v>
      </c>
    </row>
    <row r="6" spans="1:18" ht="23.25" thickBot="1">
      <c r="A6" s="13" t="s">
        <v>4</v>
      </c>
      <c r="B6" s="27">
        <v>0</v>
      </c>
      <c r="C6" s="28">
        <v>27508</v>
      </c>
      <c r="D6" s="27">
        <v>28704</v>
      </c>
      <c r="E6" s="29">
        <v>29900</v>
      </c>
      <c r="F6" s="26">
        <v>31096</v>
      </c>
      <c r="G6" s="26">
        <v>32292</v>
      </c>
      <c r="H6" s="26">
        <v>34684</v>
      </c>
      <c r="I6" s="25">
        <v>35880</v>
      </c>
      <c r="J6" s="21">
        <v>0</v>
      </c>
      <c r="K6" s="21">
        <v>0</v>
      </c>
      <c r="L6" s="21">
        <v>37076</v>
      </c>
      <c r="M6" s="21">
        <v>38272</v>
      </c>
      <c r="N6" s="21">
        <v>40544.400000000001</v>
      </c>
      <c r="O6" s="21">
        <v>0</v>
      </c>
      <c r="P6" s="21">
        <v>0</v>
      </c>
      <c r="Q6" s="39">
        <f>SUM(C6:P6)*0.06*(90/360)</f>
        <v>5039.3460000000005</v>
      </c>
      <c r="R6" t="s">
        <v>43</v>
      </c>
    </row>
    <row r="7" spans="1:18" ht="15.75" thickBot="1">
      <c r="P7" s="14"/>
      <c r="Q7" s="39">
        <f>SUM(Q4:Q6)</f>
        <v>15200.561999999998</v>
      </c>
      <c r="R7" s="40" t="s">
        <v>42</v>
      </c>
    </row>
    <row r="8" spans="1:18" s="38" customFormat="1" ht="28.5" customHeight="1" thickBot="1">
      <c r="A8" s="77" t="s">
        <v>7</v>
      </c>
      <c r="B8" s="78"/>
      <c r="C8" s="30">
        <f>C4+C5+C6</f>
        <v>118643.2</v>
      </c>
      <c r="D8" s="31">
        <f>D4+D5+C5+D6+C6+B6</f>
        <v>227838</v>
      </c>
      <c r="E8" s="32">
        <f t="shared" ref="E8:I8" si="0">E4+E5+D5+E6+D6+C6</f>
        <v>247691.6</v>
      </c>
      <c r="F8" s="30">
        <f t="shared" si="0"/>
        <v>250681.60000000001</v>
      </c>
      <c r="G8" s="33">
        <f t="shared" si="0"/>
        <v>273525.2</v>
      </c>
      <c r="H8" s="34">
        <f t="shared" si="0"/>
        <v>260847.6</v>
      </c>
      <c r="I8" s="30">
        <f t="shared" si="0"/>
        <v>238721.6</v>
      </c>
      <c r="J8" s="35">
        <f t="shared" ref="J8" si="1">J4+J5+I5+J6+I6+H6</f>
        <v>180596</v>
      </c>
      <c r="K8" s="36">
        <f t="shared" ref="K8" si="2">K4+K5+J5+K6+J6+I6</f>
        <v>196742</v>
      </c>
      <c r="L8" s="37">
        <f t="shared" ref="L8" si="3">L4+L5+K5+L6+K6+J6</f>
        <v>278668</v>
      </c>
      <c r="M8" s="37">
        <f t="shared" ref="M8" si="4">M4+M5+L5+M6+L6+K6</f>
        <v>282854</v>
      </c>
      <c r="N8" s="37">
        <f t="shared" ref="N8" si="5">N4+N5+M5+N6+M6+L6</f>
        <v>301750.8</v>
      </c>
      <c r="O8" s="37">
        <f t="shared" ref="O8" si="6">O4+O5+N5+O6+N6+M6</f>
        <v>141008.4</v>
      </c>
      <c r="P8" s="36">
        <f t="shared" ref="P8" si="7">P4+P5+O5+P6+O6+N6</f>
        <v>40544.400000000001</v>
      </c>
    </row>
    <row r="9" spans="1:18">
      <c r="C9" t="str">
        <f>IF(C8=MIN($E$8:$K$8), "MIN",IF(C8=MAX($E$8:$K$8),"MAX",""))</f>
        <v/>
      </c>
      <c r="D9" t="str">
        <f t="shared" ref="D9:P9" si="8">IF(D8=MIN($E$8:$K$8), "MIN",IF(D8=MAX($E$8:$K$8),"MAX",""))</f>
        <v/>
      </c>
      <c r="E9" t="str">
        <f t="shared" si="8"/>
        <v/>
      </c>
      <c r="F9" t="str">
        <f t="shared" si="8"/>
        <v/>
      </c>
      <c r="G9" s="16" t="str">
        <f t="shared" si="8"/>
        <v>MAX</v>
      </c>
      <c r="H9" s="2" t="str">
        <f t="shared" si="8"/>
        <v/>
      </c>
      <c r="I9" s="2" t="str">
        <f t="shared" si="8"/>
        <v/>
      </c>
      <c r="J9" s="15" t="str">
        <f t="shared" si="8"/>
        <v>MIN</v>
      </c>
      <c r="K9" t="str">
        <f t="shared" si="8"/>
        <v/>
      </c>
      <c r="L9" t="str">
        <f t="shared" si="8"/>
        <v/>
      </c>
      <c r="M9" t="str">
        <f t="shared" si="8"/>
        <v/>
      </c>
      <c r="N9" t="str">
        <f t="shared" si="8"/>
        <v/>
      </c>
      <c r="O9" t="str">
        <f t="shared" si="8"/>
        <v/>
      </c>
      <c r="P9" t="str">
        <f t="shared" si="8"/>
        <v/>
      </c>
    </row>
    <row r="11" spans="1:18">
      <c r="A11" s="9" t="s">
        <v>6</v>
      </c>
      <c r="F11" s="17"/>
    </row>
    <row r="13" spans="1:18">
      <c r="A13" s="1" t="s">
        <v>83</v>
      </c>
      <c r="B13" s="1"/>
      <c r="C13" s="1"/>
      <c r="D13" s="1"/>
      <c r="E13" s="1"/>
      <c r="F13" s="1"/>
      <c r="G13" s="1"/>
      <c r="H13" s="1"/>
      <c r="I13" s="1"/>
      <c r="J13" s="1"/>
      <c r="K13" s="1"/>
      <c r="L13" s="1"/>
      <c r="M13" s="1"/>
      <c r="N13" s="1"/>
      <c r="O13" s="1"/>
      <c r="P13" s="1"/>
    </row>
    <row r="14" spans="1:18">
      <c r="A14" s="7" t="s">
        <v>84</v>
      </c>
      <c r="B14" s="4"/>
      <c r="C14" s="6"/>
      <c r="D14" s="6"/>
      <c r="E14" s="4"/>
      <c r="F14" s="4"/>
      <c r="G14" s="4"/>
      <c r="H14" s="4"/>
      <c r="I14" s="4"/>
      <c r="J14" s="4"/>
      <c r="K14" s="4"/>
      <c r="L14" s="4"/>
      <c r="M14" s="4"/>
      <c r="N14" s="1"/>
      <c r="O14" s="1"/>
      <c r="P14" s="1"/>
    </row>
    <row r="15" spans="1:18">
      <c r="A15" s="4"/>
      <c r="B15" s="4"/>
      <c r="C15" s="6"/>
      <c r="D15" s="6"/>
      <c r="E15" s="6"/>
      <c r="F15" s="4"/>
      <c r="G15" s="4"/>
      <c r="H15" s="4"/>
      <c r="I15" s="4"/>
      <c r="J15" s="4"/>
      <c r="K15" s="4"/>
      <c r="L15" s="4"/>
      <c r="M15" s="4"/>
      <c r="N15" s="1"/>
      <c r="O15" s="1"/>
      <c r="P15" s="1"/>
    </row>
    <row r="16" spans="1:18">
      <c r="A16" s="1" t="s">
        <v>8</v>
      </c>
      <c r="B16" s="4"/>
      <c r="C16" s="4"/>
      <c r="D16" s="4"/>
      <c r="E16" s="4"/>
      <c r="F16" s="4"/>
      <c r="G16" s="4"/>
      <c r="H16" s="4"/>
      <c r="I16" s="4"/>
      <c r="J16" s="4"/>
      <c r="K16" s="4"/>
      <c r="L16" s="4"/>
      <c r="M16" s="4"/>
      <c r="N16" s="1"/>
      <c r="O16" s="1"/>
      <c r="P16" s="1"/>
    </row>
    <row r="17" spans="1:13">
      <c r="A17" s="1" t="s">
        <v>9</v>
      </c>
      <c r="B17" s="5"/>
      <c r="C17" s="5"/>
      <c r="D17" s="5"/>
      <c r="E17" s="5"/>
      <c r="F17" s="5"/>
      <c r="G17" s="5"/>
      <c r="H17" s="5"/>
      <c r="I17" s="5"/>
      <c r="J17" s="5"/>
      <c r="K17" s="5"/>
      <c r="L17" s="5"/>
      <c r="M17" s="5"/>
    </row>
    <row r="18" spans="1:13">
      <c r="A18" s="5"/>
      <c r="B18" s="5"/>
      <c r="C18" s="5"/>
      <c r="D18" s="5"/>
      <c r="E18" s="5"/>
      <c r="F18" s="5"/>
      <c r="G18" s="5"/>
      <c r="H18" s="5"/>
      <c r="I18" s="5"/>
      <c r="J18" s="5"/>
      <c r="K18" s="5"/>
      <c r="L18" s="5"/>
      <c r="M18" s="5"/>
    </row>
    <row r="19" spans="1:13">
      <c r="A19" s="18"/>
      <c r="B19" s="18"/>
      <c r="C19" s="18"/>
      <c r="D19" s="18"/>
      <c r="E19" s="18"/>
      <c r="F19" s="18"/>
      <c r="G19" s="18"/>
      <c r="H19" s="18"/>
      <c r="I19" s="18"/>
      <c r="J19" s="18"/>
      <c r="K19" s="18"/>
      <c r="L19" s="18"/>
      <c r="M19" s="5"/>
    </row>
    <row r="20" spans="1:13">
      <c r="A20" s="5"/>
      <c r="B20" s="5"/>
      <c r="C20" s="5"/>
      <c r="D20" s="5"/>
      <c r="E20" s="5"/>
      <c r="F20" s="5"/>
      <c r="G20" s="5"/>
      <c r="H20" s="5"/>
      <c r="I20" s="5"/>
      <c r="J20" s="5"/>
      <c r="K20" s="5"/>
      <c r="L20" s="5"/>
      <c r="M20" s="5"/>
    </row>
  </sheetData>
  <mergeCells count="2">
    <mergeCell ref="A8:B8"/>
    <mergeCell ref="Q1: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N17"/>
  <sheetViews>
    <sheetView workbookViewId="0"/>
  </sheetViews>
  <sheetFormatPr baseColWidth="10" defaultRowHeight="15"/>
  <cols>
    <col min="1" max="1" width="9.5703125" style="68" customWidth="1"/>
    <col min="2" max="2" width="21" style="68" customWidth="1"/>
    <col min="3" max="16384" width="11.42578125" style="68"/>
  </cols>
  <sheetData>
    <row r="1" spans="1:14" ht="25.5" customHeight="1">
      <c r="A1" s="54" t="s">
        <v>85</v>
      </c>
      <c r="B1" s="54" t="s">
        <v>10</v>
      </c>
      <c r="C1" s="55" t="s">
        <v>11</v>
      </c>
      <c r="D1" s="56" t="s">
        <v>12</v>
      </c>
      <c r="E1" s="57" t="s">
        <v>13</v>
      </c>
      <c r="F1" s="55" t="s">
        <v>14</v>
      </c>
      <c r="G1" s="55" t="s">
        <v>15</v>
      </c>
      <c r="H1" s="55" t="s">
        <v>16</v>
      </c>
      <c r="I1" s="55" t="s">
        <v>17</v>
      </c>
      <c r="J1" s="55" t="s">
        <v>18</v>
      </c>
      <c r="K1" s="55" t="s">
        <v>19</v>
      </c>
      <c r="L1" s="55" t="s">
        <v>20</v>
      </c>
      <c r="M1" s="55" t="s">
        <v>21</v>
      </c>
      <c r="N1" s="55" t="s">
        <v>22</v>
      </c>
    </row>
    <row r="2" spans="1:14" ht="15.75" thickBot="1">
      <c r="A2" s="58">
        <v>1</v>
      </c>
      <c r="B2" s="58" t="s">
        <v>23</v>
      </c>
      <c r="C2" s="59">
        <v>10000</v>
      </c>
      <c r="D2" s="60">
        <v>12000</v>
      </c>
      <c r="E2" s="61">
        <v>20000</v>
      </c>
      <c r="F2" s="59">
        <v>15000</v>
      </c>
      <c r="G2" s="59">
        <v>13000</v>
      </c>
      <c r="H2" s="59">
        <v>13000</v>
      </c>
      <c r="I2" s="59">
        <v>19000</v>
      </c>
      <c r="J2" s="59" t="s">
        <v>24</v>
      </c>
      <c r="K2" s="59">
        <v>20700</v>
      </c>
      <c r="L2" s="59">
        <v>22500</v>
      </c>
      <c r="M2" s="59">
        <v>19800</v>
      </c>
      <c r="N2" s="59">
        <v>15000</v>
      </c>
    </row>
    <row r="3" spans="1:14" ht="16.5" thickTop="1" thickBot="1">
      <c r="A3" s="58">
        <v>2</v>
      </c>
      <c r="B3" s="58" t="s">
        <v>25</v>
      </c>
      <c r="C3" s="62">
        <v>25200</v>
      </c>
      <c r="D3" s="63">
        <v>40500</v>
      </c>
      <c r="E3" s="61">
        <v>35100</v>
      </c>
      <c r="F3" s="59">
        <v>30600</v>
      </c>
      <c r="G3" s="59">
        <v>38700</v>
      </c>
      <c r="H3" s="59">
        <v>35100</v>
      </c>
      <c r="I3" s="59">
        <v>30600</v>
      </c>
      <c r="J3" s="59">
        <v>10000</v>
      </c>
      <c r="K3" s="59">
        <v>40500</v>
      </c>
      <c r="L3" s="59">
        <v>72000</v>
      </c>
      <c r="M3" s="59">
        <v>40500</v>
      </c>
      <c r="N3" s="59">
        <v>50400</v>
      </c>
    </row>
    <row r="4" spans="1:14" ht="15.75" thickTop="1">
      <c r="A4" s="58">
        <v>3</v>
      </c>
      <c r="B4" s="58" t="s">
        <v>26</v>
      </c>
      <c r="C4" s="64">
        <v>5000</v>
      </c>
      <c r="D4" s="65">
        <v>8000</v>
      </c>
      <c r="E4" s="59">
        <v>2000</v>
      </c>
      <c r="F4" s="59">
        <v>12000</v>
      </c>
      <c r="G4" s="59">
        <v>10000</v>
      </c>
      <c r="H4" s="59">
        <v>11000</v>
      </c>
      <c r="I4" s="59" t="s">
        <v>24</v>
      </c>
      <c r="J4" s="59" t="s">
        <v>24</v>
      </c>
      <c r="K4" s="59">
        <v>4000</v>
      </c>
      <c r="L4" s="59">
        <v>36000</v>
      </c>
      <c r="M4" s="59">
        <v>7000</v>
      </c>
      <c r="N4" s="59">
        <v>8000</v>
      </c>
    </row>
    <row r="5" spans="1:14">
      <c r="A5" s="58">
        <v>4</v>
      </c>
      <c r="B5" s="58" t="s">
        <v>27</v>
      </c>
      <c r="C5" s="59">
        <v>8000</v>
      </c>
      <c r="D5" s="61">
        <v>9000</v>
      </c>
      <c r="E5" s="59">
        <v>10000</v>
      </c>
      <c r="F5" s="59">
        <v>11000</v>
      </c>
      <c r="G5" s="59">
        <v>12000</v>
      </c>
      <c r="H5" s="59">
        <v>14000</v>
      </c>
      <c r="I5" s="59">
        <v>15000</v>
      </c>
      <c r="J5" s="59" t="s">
        <v>24</v>
      </c>
      <c r="K5" s="59" t="s">
        <v>24</v>
      </c>
      <c r="L5" s="59">
        <v>16000</v>
      </c>
      <c r="M5" s="59">
        <v>17000</v>
      </c>
      <c r="N5" s="59">
        <v>18900</v>
      </c>
    </row>
    <row r="6" spans="1:14">
      <c r="A6" s="58">
        <v>5</v>
      </c>
      <c r="B6" s="58" t="s">
        <v>28</v>
      </c>
      <c r="C6" s="59">
        <v>22500</v>
      </c>
      <c r="D6" s="59">
        <v>20000</v>
      </c>
      <c r="E6" s="59">
        <v>25200</v>
      </c>
      <c r="F6" s="59" t="s">
        <v>24</v>
      </c>
      <c r="G6" s="59">
        <v>27000</v>
      </c>
      <c r="H6" s="59">
        <v>31500</v>
      </c>
      <c r="I6" s="59">
        <v>6000</v>
      </c>
      <c r="J6" s="59" t="s">
        <v>24</v>
      </c>
      <c r="K6" s="59">
        <v>7000</v>
      </c>
      <c r="L6" s="59">
        <v>15000</v>
      </c>
      <c r="M6" s="59">
        <v>9000</v>
      </c>
      <c r="N6" s="59">
        <v>19800</v>
      </c>
    </row>
    <row r="7" spans="1:14">
      <c r="A7" s="58">
        <v>6</v>
      </c>
      <c r="B7" s="58" t="s">
        <v>29</v>
      </c>
      <c r="C7" s="59">
        <v>37800</v>
      </c>
      <c r="D7" s="59">
        <v>36000</v>
      </c>
      <c r="E7" s="59">
        <v>31500</v>
      </c>
      <c r="F7" s="59" t="s">
        <v>24</v>
      </c>
      <c r="G7" s="59">
        <v>5000</v>
      </c>
      <c r="H7" s="59">
        <v>9000</v>
      </c>
      <c r="I7" s="59" t="s">
        <v>24</v>
      </c>
      <c r="J7" s="59">
        <v>7000</v>
      </c>
      <c r="K7" s="59">
        <v>27000</v>
      </c>
      <c r="L7" s="59">
        <v>6000</v>
      </c>
      <c r="M7" s="59">
        <v>5000</v>
      </c>
      <c r="N7" s="59">
        <v>8000</v>
      </c>
    </row>
    <row r="8" spans="1:14">
      <c r="A8" s="58">
        <v>7</v>
      </c>
      <c r="B8" s="58" t="s">
        <v>30</v>
      </c>
      <c r="C8" s="59">
        <v>36000</v>
      </c>
      <c r="D8" s="59">
        <v>36000</v>
      </c>
      <c r="E8" s="59">
        <v>36000</v>
      </c>
      <c r="F8" s="59">
        <v>36000</v>
      </c>
      <c r="G8" s="59">
        <v>36000</v>
      </c>
      <c r="H8" s="59">
        <v>36000</v>
      </c>
      <c r="I8" s="59">
        <v>36000</v>
      </c>
      <c r="J8" s="59">
        <v>36000</v>
      </c>
      <c r="K8" s="59">
        <v>36000</v>
      </c>
      <c r="L8" s="59">
        <v>36000</v>
      </c>
      <c r="M8" s="59">
        <v>36000</v>
      </c>
      <c r="N8" s="59">
        <v>36000</v>
      </c>
    </row>
    <row r="9" spans="1:14">
      <c r="A9" s="58">
        <v>8</v>
      </c>
      <c r="B9" s="58" t="s">
        <v>31</v>
      </c>
      <c r="C9" s="59">
        <v>19800</v>
      </c>
      <c r="D9" s="59">
        <v>19800</v>
      </c>
      <c r="E9" s="59">
        <v>19800</v>
      </c>
      <c r="F9" s="59">
        <v>19800</v>
      </c>
      <c r="G9" s="59">
        <v>19800</v>
      </c>
      <c r="H9" s="59">
        <v>19800</v>
      </c>
      <c r="I9" s="59" t="s">
        <v>24</v>
      </c>
      <c r="J9" s="59" t="s">
        <v>24</v>
      </c>
      <c r="K9" s="59">
        <v>19800</v>
      </c>
      <c r="L9" s="59">
        <v>19800</v>
      </c>
      <c r="M9" s="59">
        <v>19800</v>
      </c>
      <c r="N9" s="59">
        <v>19800</v>
      </c>
    </row>
    <row r="10" spans="1:14">
      <c r="A10" s="58">
        <v>9</v>
      </c>
      <c r="B10" s="58" t="s">
        <v>32</v>
      </c>
      <c r="C10" s="59">
        <v>15000</v>
      </c>
      <c r="D10" s="59">
        <v>15000</v>
      </c>
      <c r="E10" s="59">
        <v>15000</v>
      </c>
      <c r="F10" s="59">
        <v>15000</v>
      </c>
      <c r="G10" s="59">
        <v>15000</v>
      </c>
      <c r="H10" s="59">
        <v>15000</v>
      </c>
      <c r="I10" s="59">
        <v>15000</v>
      </c>
      <c r="J10" s="59" t="s">
        <v>24</v>
      </c>
      <c r="K10" s="59" t="s">
        <v>24</v>
      </c>
      <c r="L10" s="59">
        <v>15000</v>
      </c>
      <c r="M10" s="59">
        <v>15000</v>
      </c>
      <c r="N10" s="59">
        <v>15000</v>
      </c>
    </row>
    <row r="11" spans="1:14">
      <c r="A11" s="58">
        <v>10</v>
      </c>
      <c r="B11" s="58" t="s">
        <v>33</v>
      </c>
      <c r="C11" s="59">
        <v>10000</v>
      </c>
      <c r="D11" s="59">
        <v>10000</v>
      </c>
      <c r="E11" s="59">
        <v>10000</v>
      </c>
      <c r="F11" s="59">
        <v>10000</v>
      </c>
      <c r="G11" s="59">
        <v>10000</v>
      </c>
      <c r="H11" s="59" t="s">
        <v>24</v>
      </c>
      <c r="I11" s="59" t="s">
        <v>24</v>
      </c>
      <c r="J11" s="59">
        <v>10000</v>
      </c>
      <c r="K11" s="59">
        <v>10000</v>
      </c>
      <c r="L11" s="59">
        <v>10000</v>
      </c>
      <c r="M11" s="59">
        <v>10000</v>
      </c>
      <c r="N11" s="59">
        <v>10000</v>
      </c>
    </row>
    <row r="12" spans="1:14">
      <c r="A12" s="66"/>
      <c r="B12" s="67" t="s">
        <v>34</v>
      </c>
      <c r="C12" s="67">
        <v>189300</v>
      </c>
      <c r="D12" s="67">
        <v>206300</v>
      </c>
      <c r="E12" s="67">
        <v>204600</v>
      </c>
      <c r="F12" s="67">
        <v>149400</v>
      </c>
      <c r="G12" s="67">
        <v>186500</v>
      </c>
      <c r="H12" s="67">
        <v>184400</v>
      </c>
      <c r="I12" s="67">
        <v>121600</v>
      </c>
      <c r="J12" s="67">
        <v>63000</v>
      </c>
      <c r="K12" s="67">
        <v>165000</v>
      </c>
      <c r="L12" s="67">
        <v>248300</v>
      </c>
      <c r="M12" s="67">
        <v>179100</v>
      </c>
      <c r="N12" s="67">
        <v>200900</v>
      </c>
    </row>
    <row r="13" spans="1:14">
      <c r="A13" s="66"/>
      <c r="B13" s="67" t="s">
        <v>35</v>
      </c>
      <c r="C13" s="67">
        <v>226402.8</v>
      </c>
      <c r="D13" s="67">
        <v>246734.8</v>
      </c>
      <c r="E13" s="67">
        <v>244701.6</v>
      </c>
      <c r="F13" s="67">
        <v>178682.4</v>
      </c>
      <c r="G13" s="67">
        <v>223054</v>
      </c>
      <c r="H13" s="67">
        <v>220542.4</v>
      </c>
      <c r="I13" s="67">
        <v>145433.60000000001</v>
      </c>
      <c r="J13" s="67">
        <v>75348</v>
      </c>
      <c r="K13" s="67">
        <v>197340</v>
      </c>
      <c r="L13" s="67">
        <v>296966.8</v>
      </c>
      <c r="M13" s="67">
        <v>214203.6</v>
      </c>
      <c r="N13" s="67">
        <v>240276.4</v>
      </c>
    </row>
    <row r="15" spans="1:14">
      <c r="B15" s="69" t="s">
        <v>87</v>
      </c>
    </row>
    <row r="16" spans="1:14">
      <c r="B16" s="69" t="s">
        <v>88</v>
      </c>
    </row>
    <row r="17" spans="2:2">
      <c r="B17" s="6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Accueil</vt:lpstr>
      <vt:lpstr>Reponses aux questions</vt:lpstr>
      <vt:lpstr>Echeancier de tresorerie</vt:lpstr>
      <vt:lpstr>Historique de facturation</vt:lpstr>
    </vt:vector>
  </TitlesOfParts>
  <Company>EISTI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2009-12-15T16:50:51Z</dcterms:created>
  <dcterms:modified xsi:type="dcterms:W3CDTF">2009-12-17T14:05:27Z</dcterms:modified>
</cp:coreProperties>
</file>