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4490" windowHeight="61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28" i="1"/>
  <c r="D29"/>
  <c r="D27"/>
  <c r="D18"/>
  <c r="E51"/>
  <c r="E44"/>
  <c r="E53" l="1"/>
  <c r="E32" l="1"/>
  <c r="D32"/>
  <c r="E26" l="1"/>
  <c r="D26"/>
  <c r="E25"/>
  <c r="E27" s="1"/>
  <c r="D25"/>
  <c r="D19"/>
  <c r="E18"/>
  <c r="E20" s="1"/>
  <c r="D20"/>
  <c r="E9"/>
  <c r="D9"/>
  <c r="E6"/>
  <c r="D6"/>
  <c r="E28" l="1"/>
  <c r="D33" l="1"/>
  <c r="D35" s="1"/>
  <c r="E33"/>
  <c r="E29"/>
</calcChain>
</file>

<file path=xl/sharedStrings.xml><?xml version="1.0" encoding="utf-8"?>
<sst xmlns="http://schemas.openxmlformats.org/spreadsheetml/2006/main" count="45" uniqueCount="42">
  <si>
    <t>Produit A</t>
  </si>
  <si>
    <t>Produit B</t>
  </si>
  <si>
    <t>Cout Unitaire MP</t>
  </si>
  <si>
    <t>Quantité MP</t>
  </si>
  <si>
    <t>Couts MP</t>
  </si>
  <si>
    <t>Quantité</t>
  </si>
  <si>
    <t>Résultat Unitaire</t>
  </si>
  <si>
    <t>Résultat Final</t>
  </si>
  <si>
    <t>Main d'œuvre Horaire</t>
  </si>
  <si>
    <t>Volume Horaire</t>
  </si>
  <si>
    <t>Couts Main d'œuvre</t>
  </si>
  <si>
    <t>Matières consommables</t>
  </si>
  <si>
    <t>Entretien &amp; Réparation</t>
  </si>
  <si>
    <t>Force motrice &amp; chauffage</t>
  </si>
  <si>
    <t>Services Bancaires</t>
  </si>
  <si>
    <t>Transports divers</t>
  </si>
  <si>
    <t>Charges Admin. Géné.</t>
  </si>
  <si>
    <t>Charges usage période</t>
  </si>
  <si>
    <t>Proportion</t>
  </si>
  <si>
    <t>Charges Main Œuvre Ind</t>
  </si>
  <si>
    <t>Total</t>
  </si>
  <si>
    <t>Couts Indirects Prop. H</t>
  </si>
  <si>
    <t>Atelier 1</t>
  </si>
  <si>
    <t xml:space="preserve"> </t>
  </si>
  <si>
    <t>Atelier 2</t>
  </si>
  <si>
    <t>Service Commercial</t>
  </si>
  <si>
    <t>Administratif</t>
  </si>
  <si>
    <t>Cout Indirects Prop. Unités produites</t>
  </si>
  <si>
    <t>Vente Produit</t>
  </si>
  <si>
    <t>Cout Revient</t>
  </si>
  <si>
    <t>Prix Revient</t>
  </si>
  <si>
    <t>Prix vente</t>
  </si>
  <si>
    <t>Produit d'exploitation</t>
  </si>
  <si>
    <t>Prod. Vendue</t>
  </si>
  <si>
    <t>Prod. Stockée</t>
  </si>
  <si>
    <t>Charges d'exploitation</t>
  </si>
  <si>
    <t>Charges Financières</t>
  </si>
  <si>
    <t>TOTAL</t>
  </si>
  <si>
    <t>Bénéfice</t>
  </si>
  <si>
    <t>Charges Directes</t>
  </si>
  <si>
    <t>Charges Indirectes</t>
  </si>
  <si>
    <t>MP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</si>
</sst>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\ &quot;€&quot;"/>
    <numFmt numFmtId="165" formatCode="#,##0.00\ &quot;€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43" fontId="0" fillId="0" borderId="2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44" fontId="0" fillId="2" borderId="2" xfId="2" applyFont="1" applyFill="1" applyBorder="1"/>
    <xf numFmtId="44" fontId="1" fillId="0" borderId="2" xfId="2" applyFont="1" applyBorder="1" applyAlignment="1">
      <alignment horizontal="left"/>
    </xf>
    <xf numFmtId="0" fontId="0" fillId="0" borderId="2" xfId="0" applyBorder="1" applyAlignment="1">
      <alignment horizontal="left"/>
    </xf>
    <xf numFmtId="44" fontId="0" fillId="2" borderId="3" xfId="2" applyFont="1" applyFill="1" applyBorder="1"/>
    <xf numFmtId="0" fontId="3" fillId="3" borderId="2" xfId="0" applyFont="1" applyFill="1" applyBorder="1"/>
    <xf numFmtId="43" fontId="3" fillId="3" borderId="2" xfId="1" applyFont="1" applyFill="1" applyBorder="1"/>
    <xf numFmtId="44" fontId="1" fillId="2" borderId="2" xfId="2" applyFont="1" applyFill="1" applyBorder="1" applyAlignment="1">
      <alignment horizontal="left"/>
    </xf>
    <xf numFmtId="2" fontId="1" fillId="0" borderId="2" xfId="2" applyNumberFormat="1" applyFont="1" applyBorder="1" applyAlignment="1">
      <alignment horizontal="right"/>
    </xf>
    <xf numFmtId="44" fontId="1" fillId="0" borderId="4" xfId="2" applyFont="1" applyFill="1" applyBorder="1" applyAlignment="1">
      <alignment horizontal="left"/>
    </xf>
    <xf numFmtId="44" fontId="1" fillId="0" borderId="2" xfId="2" applyNumberFormat="1" applyFont="1" applyBorder="1" applyAlignment="1">
      <alignment horizontal="left"/>
    </xf>
    <xf numFmtId="2" fontId="0" fillId="0" borderId="2" xfId="2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44" fontId="0" fillId="0" borderId="6" xfId="2" applyFont="1" applyFill="1" applyBorder="1"/>
    <xf numFmtId="0" fontId="0" fillId="0" borderId="2" xfId="0" applyFont="1" applyFill="1" applyBorder="1" applyAlignment="1">
      <alignment horizontal="left"/>
    </xf>
    <xf numFmtId="2" fontId="0" fillId="0" borderId="6" xfId="2" applyNumberFormat="1" applyFont="1" applyFill="1" applyBorder="1"/>
    <xf numFmtId="165" fontId="0" fillId="2" borderId="2" xfId="0" applyNumberFormat="1" applyFill="1" applyBorder="1"/>
    <xf numFmtId="165" fontId="0" fillId="2" borderId="6" xfId="0" applyNumberFormat="1" applyFill="1" applyBorder="1"/>
    <xf numFmtId="0" fontId="4" fillId="2" borderId="2" xfId="0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44" fontId="0" fillId="0" borderId="3" xfId="0" applyNumberFormat="1" applyBorder="1"/>
    <xf numFmtId="0" fontId="0" fillId="0" borderId="11" xfId="0" applyBorder="1"/>
    <xf numFmtId="44" fontId="0" fillId="0" borderId="9" xfId="0" applyNumberFormat="1" applyBorder="1"/>
    <xf numFmtId="0" fontId="2" fillId="0" borderId="10" xfId="0" applyFont="1" applyBorder="1"/>
    <xf numFmtId="0" fontId="4" fillId="2" borderId="1" xfId="0" applyFont="1" applyFill="1" applyBorder="1" applyAlignment="1">
      <alignment horizontal="right"/>
    </xf>
    <xf numFmtId="44" fontId="4" fillId="2" borderId="2" xfId="0" applyNumberFormat="1" applyFont="1" applyFill="1" applyBorder="1"/>
    <xf numFmtId="0" fontId="0" fillId="0" borderId="0" xfId="0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53"/>
  <sheetViews>
    <sheetView tabSelected="1" topLeftCell="A31" zoomScale="85" zoomScaleNormal="85" workbookViewId="0">
      <selection activeCell="E42" sqref="E42"/>
    </sheetView>
  </sheetViews>
  <sheetFormatPr baseColWidth="10" defaultRowHeight="15"/>
  <cols>
    <col min="3" max="3" width="35.7109375" customWidth="1"/>
    <col min="4" max="5" width="20.7109375" customWidth="1"/>
  </cols>
  <sheetData>
    <row r="3" spans="3:5">
      <c r="D3" s="1" t="s">
        <v>0</v>
      </c>
      <c r="E3" s="2" t="s">
        <v>1</v>
      </c>
    </row>
    <row r="4" spans="3:5">
      <c r="C4" s="3" t="s">
        <v>2</v>
      </c>
      <c r="D4" s="4">
        <v>50</v>
      </c>
      <c r="E4" s="4">
        <v>50</v>
      </c>
    </row>
    <row r="5" spans="3:5">
      <c r="C5" s="3" t="s">
        <v>3</v>
      </c>
      <c r="D5" s="4">
        <v>650</v>
      </c>
      <c r="E5" s="4">
        <v>400</v>
      </c>
    </row>
    <row r="6" spans="3:5">
      <c r="C6" s="5" t="s">
        <v>4</v>
      </c>
      <c r="D6" s="6">
        <f>D4*D5</f>
        <v>32500</v>
      </c>
      <c r="E6" s="6">
        <f>E4*E5</f>
        <v>20000</v>
      </c>
    </row>
    <row r="7" spans="3:5">
      <c r="C7" s="8" t="s">
        <v>8</v>
      </c>
      <c r="D7" s="7">
        <v>40</v>
      </c>
      <c r="E7" s="7">
        <v>50</v>
      </c>
    </row>
    <row r="8" spans="3:5">
      <c r="C8" s="8" t="s">
        <v>9</v>
      </c>
      <c r="D8" s="13">
        <v>4000</v>
      </c>
      <c r="E8" s="13">
        <v>2000</v>
      </c>
    </row>
    <row r="9" spans="3:5">
      <c r="C9" s="5" t="s">
        <v>10</v>
      </c>
      <c r="D9" s="12">
        <f>D7*D8</f>
        <v>160000</v>
      </c>
      <c r="E9" s="12">
        <f>E7*E8</f>
        <v>100000</v>
      </c>
    </row>
    <row r="10" spans="3:5">
      <c r="C10" s="8" t="s">
        <v>11</v>
      </c>
      <c r="D10" s="7">
        <v>20000</v>
      </c>
      <c r="E10" s="7">
        <v>20000</v>
      </c>
    </row>
    <row r="11" spans="3:5">
      <c r="C11" s="8" t="s">
        <v>19</v>
      </c>
      <c r="D11" s="7">
        <v>50000</v>
      </c>
      <c r="E11" s="7">
        <v>50000</v>
      </c>
    </row>
    <row r="12" spans="3:5">
      <c r="C12" s="8" t="s">
        <v>12</v>
      </c>
      <c r="D12" s="7">
        <v>7000</v>
      </c>
      <c r="E12" s="7">
        <v>7000</v>
      </c>
    </row>
    <row r="13" spans="3:5">
      <c r="C13" s="8" t="s">
        <v>13</v>
      </c>
      <c r="D13" s="7">
        <v>25000</v>
      </c>
      <c r="E13" s="7">
        <v>25000</v>
      </c>
    </row>
    <row r="14" spans="3:5">
      <c r="C14" s="8" t="s">
        <v>14</v>
      </c>
      <c r="D14" s="7">
        <v>7500</v>
      </c>
      <c r="E14" s="7">
        <v>7500</v>
      </c>
    </row>
    <row r="15" spans="3:5">
      <c r="C15" s="8" t="s">
        <v>15</v>
      </c>
      <c r="D15" s="7">
        <v>8000</v>
      </c>
      <c r="E15" s="7">
        <v>8000</v>
      </c>
    </row>
    <row r="16" spans="3:5">
      <c r="C16" s="8" t="s">
        <v>16</v>
      </c>
      <c r="D16" s="14">
        <v>32500</v>
      </c>
      <c r="E16" s="14">
        <v>32500</v>
      </c>
    </row>
    <row r="17" spans="2:5">
      <c r="C17" s="8" t="s">
        <v>17</v>
      </c>
      <c r="D17" s="7">
        <v>30000</v>
      </c>
      <c r="E17" s="7">
        <v>30000</v>
      </c>
    </row>
    <row r="18" spans="2:5">
      <c r="C18" s="17" t="s">
        <v>20</v>
      </c>
      <c r="D18" s="15">
        <f>SUM(D10:D17)</f>
        <v>180000</v>
      </c>
      <c r="E18" s="15">
        <f>SUM(E10:E17)</f>
        <v>180000</v>
      </c>
    </row>
    <row r="19" spans="2:5">
      <c r="C19" s="8" t="s">
        <v>18</v>
      </c>
      <c r="D19" s="16">
        <f>400/600</f>
        <v>0.66666666666666663</v>
      </c>
      <c r="E19" s="16">
        <v>0.33333333333333331</v>
      </c>
    </row>
    <row r="20" spans="2:5">
      <c r="C20" s="19" t="s">
        <v>21</v>
      </c>
      <c r="D20" s="9">
        <f>D18*D19</f>
        <v>120000</v>
      </c>
      <c r="E20" s="9">
        <f>E18*E19</f>
        <v>60000</v>
      </c>
    </row>
    <row r="21" spans="2:5">
      <c r="C21" s="21" t="s">
        <v>22</v>
      </c>
      <c r="D21" s="20">
        <v>4500</v>
      </c>
      <c r="E21" s="20">
        <v>4500</v>
      </c>
    </row>
    <row r="22" spans="2:5">
      <c r="B22" t="s">
        <v>23</v>
      </c>
      <c r="C22" s="21" t="s">
        <v>24</v>
      </c>
      <c r="D22" s="20">
        <v>6500</v>
      </c>
      <c r="E22" s="20">
        <v>6500</v>
      </c>
    </row>
    <row r="23" spans="2:5">
      <c r="C23" s="21" t="s">
        <v>25</v>
      </c>
      <c r="D23" s="20">
        <v>4750</v>
      </c>
      <c r="E23" s="20">
        <v>4750</v>
      </c>
    </row>
    <row r="24" spans="2:5">
      <c r="C24" s="21" t="s">
        <v>26</v>
      </c>
      <c r="D24" s="20">
        <v>4250</v>
      </c>
      <c r="E24" s="20">
        <v>4250</v>
      </c>
    </row>
    <row r="25" spans="2:5">
      <c r="C25" s="18" t="s">
        <v>20</v>
      </c>
      <c r="D25" s="20">
        <f>SUM(D21:D24)</f>
        <v>20000</v>
      </c>
      <c r="E25" s="20">
        <f>SUM(E21:E24)</f>
        <v>20000</v>
      </c>
    </row>
    <row r="26" spans="2:5" ht="15.6" customHeight="1">
      <c r="C26" s="21" t="s">
        <v>18</v>
      </c>
      <c r="D26" s="22">
        <f>15000/35000</f>
        <v>0.42857142857142855</v>
      </c>
      <c r="E26" s="22">
        <f>20000/35000</f>
        <v>0.5714285714285714</v>
      </c>
    </row>
    <row r="27" spans="2:5">
      <c r="C27" s="5" t="s">
        <v>27</v>
      </c>
      <c r="D27" s="23">
        <f>D25*D26</f>
        <v>8571.4285714285706</v>
      </c>
      <c r="E27" s="23">
        <f>E25*E26</f>
        <v>11428.571428571428</v>
      </c>
    </row>
    <row r="28" spans="2:5">
      <c r="C28" s="5" t="s">
        <v>29</v>
      </c>
      <c r="D28" s="23">
        <f>D6+D9+D20+D27</f>
        <v>321071.42857142858</v>
      </c>
      <c r="E28" s="23">
        <f>E6+E9+E20+E27</f>
        <v>191428.57142857142</v>
      </c>
    </row>
    <row r="29" spans="2:5">
      <c r="C29" s="5" t="s">
        <v>30</v>
      </c>
      <c r="D29" s="23">
        <f>D28/D30</f>
        <v>21.404761904761905</v>
      </c>
      <c r="E29" s="23">
        <f>E28/E30</f>
        <v>9.5714285714285712</v>
      </c>
    </row>
    <row r="30" spans="2:5">
      <c r="C30" s="10" t="s">
        <v>5</v>
      </c>
      <c r="D30" s="11">
        <v>15000</v>
      </c>
      <c r="E30" s="11">
        <v>20000</v>
      </c>
    </row>
    <row r="31" spans="2:5">
      <c r="C31" s="5" t="s">
        <v>28</v>
      </c>
      <c r="D31" s="23">
        <v>400000</v>
      </c>
      <c r="E31" s="24">
        <v>250000</v>
      </c>
    </row>
    <row r="32" spans="2:5">
      <c r="C32" s="5" t="s">
        <v>31</v>
      </c>
      <c r="D32" s="23">
        <f>D31/D30</f>
        <v>26.666666666666668</v>
      </c>
      <c r="E32" s="23">
        <f>E31/E30</f>
        <v>12.5</v>
      </c>
    </row>
    <row r="33" spans="3:5">
      <c r="C33" s="5" t="s">
        <v>6</v>
      </c>
      <c r="D33" s="23">
        <f>D31-D28</f>
        <v>78928.57142857142</v>
      </c>
      <c r="E33" s="23">
        <f>E31-E28</f>
        <v>58571.42857142858</v>
      </c>
    </row>
    <row r="35" spans="3:5">
      <c r="C35" s="25" t="s">
        <v>7</v>
      </c>
      <c r="D35" s="26">
        <f>D33+E33</f>
        <v>137500</v>
      </c>
    </row>
    <row r="41" spans="3:5">
      <c r="C41" s="27" t="s">
        <v>32</v>
      </c>
      <c r="D41" s="28"/>
      <c r="E41" s="29"/>
    </row>
    <row r="42" spans="3:5">
      <c r="C42" s="30"/>
      <c r="D42" s="31" t="s">
        <v>33</v>
      </c>
      <c r="E42" s="32">
        <v>650000</v>
      </c>
    </row>
    <row r="43" spans="3:5">
      <c r="C43" s="30"/>
      <c r="D43" s="31" t="s">
        <v>34</v>
      </c>
      <c r="E43" s="32">
        <v>0</v>
      </c>
    </row>
    <row r="44" spans="3:5">
      <c r="C44" s="33"/>
      <c r="D44" s="25" t="s">
        <v>37</v>
      </c>
      <c r="E44" s="37">
        <f>SUM(E42:E43)</f>
        <v>650000</v>
      </c>
    </row>
    <row r="46" spans="3:5">
      <c r="C46" s="27" t="s">
        <v>35</v>
      </c>
      <c r="D46" s="28"/>
      <c r="E46" s="34"/>
    </row>
    <row r="47" spans="3:5">
      <c r="C47" s="35"/>
      <c r="D47" s="38" t="s">
        <v>41</v>
      </c>
      <c r="E47" s="32">
        <v>52500</v>
      </c>
    </row>
    <row r="48" spans="3:5">
      <c r="C48" s="30"/>
      <c r="D48" s="31" t="s">
        <v>39</v>
      </c>
      <c r="E48" s="32">
        <v>260000</v>
      </c>
    </row>
    <row r="49" spans="3:5">
      <c r="C49" s="30"/>
      <c r="D49" s="31" t="s">
        <v>40</v>
      </c>
      <c r="E49" s="32">
        <v>200000</v>
      </c>
    </row>
    <row r="50" spans="3:5">
      <c r="C50" s="35" t="s">
        <v>36</v>
      </c>
      <c r="D50" s="31"/>
      <c r="E50" s="32">
        <v>0</v>
      </c>
    </row>
    <row r="51" spans="3:5">
      <c r="C51" s="33"/>
      <c r="D51" s="25" t="s">
        <v>37</v>
      </c>
      <c r="E51" s="37">
        <f>SUM(E47:E50)</f>
        <v>512500</v>
      </c>
    </row>
    <row r="53" spans="3:5">
      <c r="D53" s="36" t="s">
        <v>38</v>
      </c>
      <c r="E53" s="37">
        <f>E44-E51</f>
        <v>137500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2011-02-02T15:37:03Z</dcterms:created>
  <dcterms:modified xsi:type="dcterms:W3CDTF">2011-04-05T23:21:14Z</dcterms:modified>
</cp:coreProperties>
</file>