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2" yWindow="324" windowWidth="14304" windowHeight="6000" firstSheet="2" activeTab="5"/>
  </bookViews>
  <sheets>
    <sheet name="Stocks Initiaux" sheetId="1" r:id="rId1"/>
    <sheet name="Couts Indirects" sheetId="2" r:id="rId2"/>
    <sheet name="Couts Achats" sheetId="3" r:id="rId3"/>
    <sheet name="Fiche Stock MP" sheetId="4" r:id="rId4"/>
    <sheet name="Couts Productions" sheetId="5" r:id="rId5"/>
    <sheet name="Fiche Stock PF" sheetId="6" r:id="rId6"/>
    <sheet name="Couts Revient" sheetId="7" r:id="rId7"/>
  </sheets>
  <calcPr calcId="125725"/>
</workbook>
</file>

<file path=xl/calcChain.xml><?xml version="1.0" encoding="utf-8"?>
<calcChain xmlns="http://schemas.openxmlformats.org/spreadsheetml/2006/main">
  <c r="D37" i="7"/>
  <c r="K9"/>
  <c r="H9"/>
  <c r="J8"/>
  <c r="K8" s="1"/>
  <c r="G8"/>
  <c r="H8" s="1"/>
  <c r="D8"/>
  <c r="E8" s="1"/>
  <c r="K7"/>
  <c r="H7"/>
  <c r="E7"/>
  <c r="K6"/>
  <c r="H6"/>
  <c r="E6"/>
  <c r="K5"/>
  <c r="H5"/>
  <c r="C5"/>
  <c r="E5" s="1"/>
  <c r="F19" i="4"/>
  <c r="H19"/>
  <c r="I19"/>
  <c r="K19"/>
  <c r="D42" i="5"/>
  <c r="E42"/>
  <c r="F42"/>
  <c r="G42"/>
  <c r="H42"/>
  <c r="I42"/>
  <c r="J42"/>
  <c r="K42"/>
  <c r="C42"/>
  <c r="K6" i="1"/>
  <c r="H6"/>
  <c r="E6"/>
  <c r="K5"/>
  <c r="H5"/>
  <c r="E5"/>
  <c r="K4"/>
  <c r="H4"/>
  <c r="E4"/>
  <c r="K20"/>
  <c r="H20"/>
  <c r="E20"/>
  <c r="K19"/>
  <c r="H19"/>
  <c r="E19"/>
  <c r="K18"/>
  <c r="H18"/>
  <c r="E18"/>
  <c r="I33" i="6"/>
  <c r="K32"/>
  <c r="K31"/>
  <c r="K30"/>
  <c r="K29"/>
  <c r="K28"/>
  <c r="K27"/>
  <c r="K33" s="1"/>
  <c r="I25"/>
  <c r="K24"/>
  <c r="K23"/>
  <c r="K22"/>
  <c r="K21"/>
  <c r="K20"/>
  <c r="K19"/>
  <c r="K25" s="1"/>
  <c r="K16"/>
  <c r="K15"/>
  <c r="K14"/>
  <c r="I12"/>
  <c r="I17" s="1"/>
  <c r="K11"/>
  <c r="K10"/>
  <c r="K9"/>
  <c r="K7"/>
  <c r="K6"/>
  <c r="K5"/>
  <c r="K12" s="1"/>
  <c r="F33"/>
  <c r="H32"/>
  <c r="H31"/>
  <c r="H30"/>
  <c r="H29"/>
  <c r="H28"/>
  <c r="H27"/>
  <c r="H33" s="1"/>
  <c r="F25"/>
  <c r="H24"/>
  <c r="H23"/>
  <c r="H22"/>
  <c r="H21"/>
  <c r="H20"/>
  <c r="H19"/>
  <c r="H25" s="1"/>
  <c r="H16"/>
  <c r="H15"/>
  <c r="H14"/>
  <c r="F12"/>
  <c r="F17" s="1"/>
  <c r="H11"/>
  <c r="H10"/>
  <c r="H9"/>
  <c r="H7"/>
  <c r="H6"/>
  <c r="H5"/>
  <c r="H12" s="1"/>
  <c r="E17"/>
  <c r="C17"/>
  <c r="C25"/>
  <c r="E29"/>
  <c r="E32"/>
  <c r="E31"/>
  <c r="E30"/>
  <c r="C33"/>
  <c r="E21"/>
  <c r="E20"/>
  <c r="E19"/>
  <c r="E16"/>
  <c r="E15"/>
  <c r="E14"/>
  <c r="E10"/>
  <c r="E28"/>
  <c r="E33" s="1"/>
  <c r="E27"/>
  <c r="E24"/>
  <c r="E23"/>
  <c r="E25" s="1"/>
  <c r="E22"/>
  <c r="E11"/>
  <c r="E9"/>
  <c r="C12"/>
  <c r="E7"/>
  <c r="E6"/>
  <c r="E5"/>
  <c r="K33" i="5"/>
  <c r="K32"/>
  <c r="K30"/>
  <c r="K29"/>
  <c r="K23"/>
  <c r="K22"/>
  <c r="K16"/>
  <c r="K15"/>
  <c r="K9"/>
  <c r="K8"/>
  <c r="H33"/>
  <c r="H32"/>
  <c r="H30"/>
  <c r="H29"/>
  <c r="H23"/>
  <c r="H22"/>
  <c r="H16"/>
  <c r="H15"/>
  <c r="H9"/>
  <c r="H8"/>
  <c r="E30"/>
  <c r="E29"/>
  <c r="E23"/>
  <c r="E22"/>
  <c r="E19" i="4"/>
  <c r="C19"/>
  <c r="E33" i="5"/>
  <c r="E32"/>
  <c r="E16"/>
  <c r="E15"/>
  <c r="E9"/>
  <c r="E8"/>
  <c r="I35" i="4"/>
  <c r="K34"/>
  <c r="K33"/>
  <c r="K32"/>
  <c r="K31"/>
  <c r="K30"/>
  <c r="K29"/>
  <c r="K35" s="1"/>
  <c r="I27"/>
  <c r="K26"/>
  <c r="K25"/>
  <c r="K24"/>
  <c r="K23"/>
  <c r="K22"/>
  <c r="K21"/>
  <c r="K27" s="1"/>
  <c r="K18"/>
  <c r="K17"/>
  <c r="K16"/>
  <c r="K15"/>
  <c r="K14"/>
  <c r="K13"/>
  <c r="I11"/>
  <c r="K10"/>
  <c r="K9"/>
  <c r="K8"/>
  <c r="K7"/>
  <c r="K6"/>
  <c r="K5"/>
  <c r="K11" s="1"/>
  <c r="F35"/>
  <c r="H34"/>
  <c r="H33"/>
  <c r="H32"/>
  <c r="H31"/>
  <c r="H30"/>
  <c r="H35" s="1"/>
  <c r="H29"/>
  <c r="F27"/>
  <c r="H26"/>
  <c r="H25"/>
  <c r="H24"/>
  <c r="H23"/>
  <c r="H22"/>
  <c r="H27" s="1"/>
  <c r="H21"/>
  <c r="H18"/>
  <c r="H17"/>
  <c r="H16"/>
  <c r="H15"/>
  <c r="H14"/>
  <c r="H13"/>
  <c r="F11"/>
  <c r="H10"/>
  <c r="H9"/>
  <c r="H8"/>
  <c r="H7"/>
  <c r="H6"/>
  <c r="H11" s="1"/>
  <c r="H5"/>
  <c r="E35"/>
  <c r="C35"/>
  <c r="E27"/>
  <c r="C27"/>
  <c r="E34"/>
  <c r="E33"/>
  <c r="E32"/>
  <c r="E31"/>
  <c r="E30"/>
  <c r="E29"/>
  <c r="E26"/>
  <c r="E25"/>
  <c r="E24"/>
  <c r="E23"/>
  <c r="E22"/>
  <c r="E21"/>
  <c r="E14"/>
  <c r="E15"/>
  <c r="E16"/>
  <c r="E17"/>
  <c r="E7"/>
  <c r="E6"/>
  <c r="E5"/>
  <c r="E8"/>
  <c r="E9"/>
  <c r="E10"/>
  <c r="E11"/>
  <c r="C11"/>
  <c r="E18"/>
  <c r="E13"/>
  <c r="J7" i="3"/>
  <c r="K7" s="1"/>
  <c r="K6"/>
  <c r="K5"/>
  <c r="K4"/>
  <c r="H5"/>
  <c r="H6"/>
  <c r="H7"/>
  <c r="H4"/>
  <c r="E5"/>
  <c r="E6"/>
  <c r="E7"/>
  <c r="E4"/>
  <c r="G7"/>
  <c r="D7"/>
  <c r="C4"/>
  <c r="D18" i="2"/>
  <c r="C17"/>
  <c r="I17" s="1"/>
  <c r="D16"/>
  <c r="E16"/>
  <c r="F16"/>
  <c r="G16"/>
  <c r="H16"/>
  <c r="I16"/>
  <c r="J16"/>
  <c r="K16"/>
  <c r="L16"/>
  <c r="C16"/>
  <c r="F17"/>
  <c r="K10" i="7" l="1"/>
  <c r="H10"/>
  <c r="E9"/>
  <c r="E10" s="1"/>
  <c r="D10"/>
  <c r="G10"/>
  <c r="J10"/>
  <c r="H10" i="5"/>
  <c r="H17" s="1"/>
  <c r="H24" s="1"/>
  <c r="H31" s="1"/>
  <c r="H34" s="1"/>
  <c r="K10"/>
  <c r="K17" s="1"/>
  <c r="K24" s="1"/>
  <c r="K31" s="1"/>
  <c r="K34" s="1"/>
  <c r="K17" i="6"/>
  <c r="H17"/>
  <c r="E12"/>
  <c r="E10" i="5"/>
  <c r="E17" s="1"/>
  <c r="E24" s="1"/>
  <c r="E31" s="1"/>
  <c r="E34" s="1"/>
  <c r="E17" i="2"/>
  <c r="K17"/>
  <c r="G17"/>
  <c r="D17"/>
  <c r="L17"/>
  <c r="J17"/>
  <c r="H17"/>
  <c r="C14" i="7" l="1"/>
  <c r="G18" i="2" l="1"/>
  <c r="G28" s="1"/>
  <c r="G30" s="1"/>
  <c r="K18"/>
  <c r="C18"/>
  <c r="H18"/>
  <c r="H28" s="1"/>
  <c r="H30" s="1"/>
  <c r="I18"/>
  <c r="I28" s="1"/>
  <c r="I30" s="1"/>
  <c r="F18"/>
  <c r="F28" s="1"/>
  <c r="F30" s="1"/>
  <c r="E18"/>
  <c r="J18"/>
  <c r="J28" s="1"/>
  <c r="J30" s="1"/>
  <c r="L18"/>
</calcChain>
</file>

<file path=xl/sharedStrings.xml><?xml version="1.0" encoding="utf-8"?>
<sst xmlns="http://schemas.openxmlformats.org/spreadsheetml/2006/main" count="297" uniqueCount="104">
  <si>
    <t>Stock Initial Produits Finis</t>
  </si>
  <si>
    <t>Stock Initial Produis Semi-ouvrés</t>
  </si>
  <si>
    <t>Stock Initial Matières Premières</t>
  </si>
  <si>
    <t>CA</t>
  </si>
  <si>
    <t>CP</t>
  </si>
  <si>
    <t>APPROV</t>
  </si>
  <si>
    <t>Commercial</t>
  </si>
  <si>
    <t>ADMIN</t>
  </si>
  <si>
    <t>GESTION Matériel</t>
  </si>
  <si>
    <t>GESTION Personnel</t>
  </si>
  <si>
    <t>ATELIER A1</t>
  </si>
  <si>
    <t>ATELIER A2</t>
  </si>
  <si>
    <t>ATELIER A3</t>
  </si>
  <si>
    <t>ATELIER A4</t>
  </si>
  <si>
    <t>Valeurs Initiales</t>
  </si>
  <si>
    <t>Prop. 1er CA</t>
  </si>
  <si>
    <t>Prop. 2ème CA</t>
  </si>
  <si>
    <t>Prop. 3ème CA</t>
  </si>
  <si>
    <t>Annulation 1er CA</t>
  </si>
  <si>
    <t>Annulation 2ème CA</t>
  </si>
  <si>
    <t>Annulation 3ème CA</t>
  </si>
  <si>
    <t xml:space="preserve">Nature Unité d'œuvre </t>
  </si>
  <si>
    <t>Quantité Unité d'œuvre</t>
  </si>
  <si>
    <t xml:space="preserve">Cout Unité d'Œuvre </t>
  </si>
  <si>
    <t>KG</t>
  </si>
  <si>
    <t>M²</t>
  </si>
  <si>
    <t>Cout Centre Principal</t>
  </si>
  <si>
    <t>MP1</t>
  </si>
  <si>
    <t>MP2</t>
  </si>
  <si>
    <t>Quantité</t>
  </si>
  <si>
    <t>Coût unitaire</t>
  </si>
  <si>
    <t>Total</t>
  </si>
  <si>
    <t>Prix Achat</t>
  </si>
  <si>
    <t>Frais Directs</t>
  </si>
  <si>
    <t>Frais Indirects</t>
  </si>
  <si>
    <t>Cout d'Achat Matières Premières</t>
  </si>
  <si>
    <t>MP3</t>
  </si>
  <si>
    <t>Total Dispo</t>
  </si>
  <si>
    <t>Conso</t>
  </si>
  <si>
    <t>Lot1</t>
  </si>
  <si>
    <t>Lot2</t>
  </si>
  <si>
    <t>Stock Théorique</t>
  </si>
  <si>
    <t>Stock Réel</t>
  </si>
  <si>
    <t>Fiche Stock Matières Premières</t>
  </si>
  <si>
    <t>Lot3</t>
  </si>
  <si>
    <t>Appro1</t>
  </si>
  <si>
    <t>Appro2</t>
  </si>
  <si>
    <t>Appro3</t>
  </si>
  <si>
    <t>Conso Total</t>
  </si>
  <si>
    <t>Stock Initial</t>
  </si>
  <si>
    <t>Lot4</t>
  </si>
  <si>
    <t>Lot5</t>
  </si>
  <si>
    <t>Lot6</t>
  </si>
  <si>
    <t>MOD At1</t>
  </si>
  <si>
    <t>Frais indirects At1</t>
  </si>
  <si>
    <t>TOTAL At1</t>
  </si>
  <si>
    <t>Conso MP2</t>
  </si>
  <si>
    <t>MOD At2</t>
  </si>
  <si>
    <t>Frais indirects At2</t>
  </si>
  <si>
    <t>TOTAL At2</t>
  </si>
  <si>
    <t>Encours Début</t>
  </si>
  <si>
    <t>Encours Fin</t>
  </si>
  <si>
    <t>Cout Production</t>
  </si>
  <si>
    <t>Produit 1</t>
  </si>
  <si>
    <t>Total Stock Réel</t>
  </si>
  <si>
    <t>MOD At3</t>
  </si>
  <si>
    <t>Frais indirects At3</t>
  </si>
  <si>
    <t>TOTAL At3</t>
  </si>
  <si>
    <t>MOD At4</t>
  </si>
  <si>
    <t>Frais indirects At4</t>
  </si>
  <si>
    <t>TOTAL At4</t>
  </si>
  <si>
    <t>Conso MP1</t>
  </si>
  <si>
    <t>Conso MP3</t>
  </si>
  <si>
    <t>Conso MP4</t>
  </si>
  <si>
    <t>Cout de Production</t>
  </si>
  <si>
    <t>Produit 2</t>
  </si>
  <si>
    <t>Produit 3</t>
  </si>
  <si>
    <t>Production</t>
  </si>
  <si>
    <t>Stock Initial PF</t>
  </si>
  <si>
    <t>Fiche Stock Produits Finis</t>
  </si>
  <si>
    <t xml:space="preserve"> </t>
  </si>
  <si>
    <t>Vente</t>
  </si>
  <si>
    <t>Vente Total</t>
  </si>
  <si>
    <t>Stock Initial MP</t>
  </si>
  <si>
    <t>Couts de revients</t>
  </si>
  <si>
    <t>Cout de Revient</t>
  </si>
  <si>
    <t>Résultat</t>
  </si>
  <si>
    <t>Résultat Final</t>
  </si>
  <si>
    <t>Prix de Vente</t>
  </si>
  <si>
    <t>Produit d'exploitation</t>
  </si>
  <si>
    <t>Prod. Vendue</t>
  </si>
  <si>
    <t>Prod. Stockée</t>
  </si>
  <si>
    <t>Charges d'exploitation</t>
  </si>
  <si>
    <t>Achat MP</t>
  </si>
  <si>
    <t>Variation Stocks</t>
  </si>
  <si>
    <t>Autres Achats</t>
  </si>
  <si>
    <t>Impôts</t>
  </si>
  <si>
    <t>Salaires &amp; Charges</t>
  </si>
  <si>
    <t>Dot. Amort.</t>
  </si>
  <si>
    <t>Autres Charges</t>
  </si>
  <si>
    <t>Charges Financières</t>
  </si>
  <si>
    <t>Compte de Résultat</t>
  </si>
  <si>
    <t>Total Stock Théorique</t>
  </si>
  <si>
    <t>Frais Distribution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</si>
</sst>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3" fillId="3" borderId="1" xfId="0" applyFont="1" applyFill="1" applyBorder="1" applyAlignment="1">
      <alignment horizontal="left"/>
    </xf>
    <xf numFmtId="0" fontId="0" fillId="0" borderId="7" xfId="0" applyBorder="1"/>
    <xf numFmtId="0" fontId="4" fillId="5" borderId="10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44" fontId="4" fillId="5" borderId="5" xfId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3" fillId="0" borderId="7" xfId="0" applyFont="1" applyBorder="1"/>
    <xf numFmtId="44" fontId="4" fillId="5" borderId="6" xfId="1" applyFont="1" applyFill="1" applyBorder="1" applyAlignment="1">
      <alignment horizontal="center" vertical="top" wrapText="1"/>
    </xf>
    <xf numFmtId="0" fontId="0" fillId="0" borderId="3" xfId="0" applyBorder="1"/>
    <xf numFmtId="0" fontId="0" fillId="0" borderId="5" xfId="0" applyBorder="1"/>
    <xf numFmtId="0" fontId="3" fillId="0" borderId="19" xfId="0" applyFont="1" applyBorder="1"/>
    <xf numFmtId="0" fontId="0" fillId="0" borderId="19" xfId="0" applyBorder="1"/>
    <xf numFmtId="0" fontId="4" fillId="5" borderId="7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44" fontId="4" fillId="2" borderId="22" xfId="1" applyFont="1" applyFill="1" applyBorder="1" applyAlignment="1">
      <alignment horizontal="center" vertical="top" wrapText="1"/>
    </xf>
    <xf numFmtId="44" fontId="4" fillId="2" borderId="23" xfId="1" applyFont="1" applyFill="1" applyBorder="1" applyAlignment="1">
      <alignment horizontal="center" vertical="top" wrapText="1"/>
    </xf>
    <xf numFmtId="44" fontId="4" fillId="5" borderId="23" xfId="1" applyFont="1" applyFill="1" applyBorder="1" applyAlignment="1">
      <alignment horizontal="center" vertical="top" wrapText="1"/>
    </xf>
    <xf numFmtId="44" fontId="4" fillId="5" borderId="24" xfId="1" applyFont="1" applyFill="1" applyBorder="1" applyAlignment="1">
      <alignment horizontal="center" vertical="top" wrapText="1"/>
    </xf>
    <xf numFmtId="10" fontId="4" fillId="2" borderId="25" xfId="0" applyNumberFormat="1" applyFont="1" applyFill="1" applyBorder="1" applyAlignment="1">
      <alignment horizontal="center" vertical="top" wrapText="1"/>
    </xf>
    <xf numFmtId="10" fontId="4" fillId="2" borderId="26" xfId="0" applyNumberFormat="1" applyFont="1" applyFill="1" applyBorder="1" applyAlignment="1">
      <alignment horizontal="center" vertical="top" wrapText="1"/>
    </xf>
    <xf numFmtId="10" fontId="4" fillId="5" borderId="26" xfId="0" applyNumberFormat="1" applyFont="1" applyFill="1" applyBorder="1" applyAlignment="1">
      <alignment horizontal="center" vertical="top" wrapText="1"/>
    </xf>
    <xf numFmtId="10" fontId="4" fillId="5" borderId="27" xfId="0" applyNumberFormat="1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vertical="top" wrapText="1"/>
    </xf>
    <xf numFmtId="0" fontId="4" fillId="2" borderId="29" xfId="0" applyFont="1" applyFill="1" applyBorder="1" applyAlignment="1">
      <alignment vertical="top" wrapText="1"/>
    </xf>
    <xf numFmtId="10" fontId="4" fillId="5" borderId="29" xfId="0" applyNumberFormat="1" applyFont="1" applyFill="1" applyBorder="1" applyAlignment="1">
      <alignment horizontal="center" vertical="top" wrapText="1"/>
    </xf>
    <xf numFmtId="10" fontId="4" fillId="5" borderId="29" xfId="0" applyNumberFormat="1" applyFont="1" applyFill="1" applyBorder="1" applyAlignment="1">
      <alignment vertical="top" wrapText="1"/>
    </xf>
    <xf numFmtId="10" fontId="4" fillId="5" borderId="30" xfId="0" applyNumberFormat="1" applyFont="1" applyFill="1" applyBorder="1" applyAlignment="1">
      <alignment vertical="top" wrapText="1"/>
    </xf>
    <xf numFmtId="44" fontId="4" fillId="2" borderId="25" xfId="0" applyNumberFormat="1" applyFont="1" applyFill="1" applyBorder="1" applyAlignment="1">
      <alignment horizontal="center" vertical="top" wrapText="1"/>
    </xf>
    <xf numFmtId="44" fontId="4" fillId="2" borderId="26" xfId="0" applyNumberFormat="1" applyFont="1" applyFill="1" applyBorder="1" applyAlignment="1">
      <alignment horizontal="center" vertical="top" wrapText="1"/>
    </xf>
    <xf numFmtId="44" fontId="4" fillId="5" borderId="26" xfId="0" applyNumberFormat="1" applyFont="1" applyFill="1" applyBorder="1" applyAlignment="1">
      <alignment horizontal="center" vertical="top" wrapText="1"/>
    </xf>
    <xf numFmtId="44" fontId="4" fillId="5" borderId="27" xfId="0" applyNumberFormat="1" applyFont="1" applyFill="1" applyBorder="1" applyAlignment="1">
      <alignment horizontal="center" vertical="top" wrapText="1"/>
    </xf>
    <xf numFmtId="0" fontId="4" fillId="5" borderId="29" xfId="0" applyFont="1" applyFill="1" applyBorder="1" applyAlignment="1">
      <alignment horizontal="center" vertical="top" wrapText="1"/>
    </xf>
    <xf numFmtId="0" fontId="4" fillId="5" borderId="29" xfId="0" applyFont="1" applyFill="1" applyBorder="1" applyAlignment="1">
      <alignment vertical="top" wrapText="1"/>
    </xf>
    <xf numFmtId="0" fontId="4" fillId="5" borderId="30" xfId="0" applyFont="1" applyFill="1" applyBorder="1" applyAlignment="1">
      <alignment vertical="top" wrapText="1"/>
    </xf>
    <xf numFmtId="44" fontId="4" fillId="5" borderId="22" xfId="0" applyNumberFormat="1" applyFont="1" applyFill="1" applyBorder="1" applyAlignment="1">
      <alignment horizontal="center" vertical="top" wrapText="1"/>
    </xf>
    <xf numFmtId="44" fontId="4" fillId="5" borderId="23" xfId="0" applyNumberFormat="1" applyFont="1" applyFill="1" applyBorder="1" applyAlignment="1">
      <alignment horizontal="center" vertical="top" wrapText="1"/>
    </xf>
    <xf numFmtId="44" fontId="4" fillId="5" borderId="24" xfId="0" applyNumberFormat="1" applyFont="1" applyFill="1" applyBorder="1" applyAlignment="1">
      <alignment horizontal="center" vertical="top" wrapText="1"/>
    </xf>
    <xf numFmtId="2" fontId="4" fillId="5" borderId="25" xfId="0" applyNumberFormat="1" applyFont="1" applyFill="1" applyBorder="1" applyAlignment="1">
      <alignment horizontal="center" vertical="top" wrapText="1"/>
    </xf>
    <xf numFmtId="2" fontId="4" fillId="5" borderId="26" xfId="0" applyNumberFormat="1" applyFont="1" applyFill="1" applyBorder="1" applyAlignment="1">
      <alignment horizontal="center" vertical="top" wrapText="1"/>
    </xf>
    <xf numFmtId="2" fontId="4" fillId="5" borderId="27" xfId="0" applyNumberFormat="1" applyFont="1" applyFill="1" applyBorder="1" applyAlignment="1">
      <alignment horizontal="center" vertical="top" wrapText="1"/>
    </xf>
    <xf numFmtId="44" fontId="4" fillId="5" borderId="28" xfId="0" applyNumberFormat="1" applyFont="1" applyFill="1" applyBorder="1" applyAlignment="1">
      <alignment horizontal="center" vertical="top" wrapText="1"/>
    </xf>
    <xf numFmtId="44" fontId="4" fillId="5" borderId="29" xfId="0" applyNumberFormat="1" applyFont="1" applyFill="1" applyBorder="1" applyAlignment="1">
      <alignment horizontal="center" vertical="top" wrapText="1"/>
    </xf>
    <xf numFmtId="44" fontId="4" fillId="5" borderId="30" xfId="0" applyNumberFormat="1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21" xfId="0" applyBorder="1"/>
    <xf numFmtId="0" fontId="0" fillId="0" borderId="16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31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9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0" fillId="0" borderId="39" xfId="0" applyBorder="1"/>
    <xf numFmtId="0" fontId="0" fillId="0" borderId="40" xfId="0" applyBorder="1"/>
    <xf numFmtId="0" fontId="3" fillId="0" borderId="22" xfId="0" applyFont="1" applyFill="1" applyBorder="1"/>
    <xf numFmtId="0" fontId="6" fillId="0" borderId="25" xfId="0" applyFont="1" applyFill="1" applyBorder="1" applyAlignment="1">
      <alignment horizontal="right"/>
    </xf>
    <xf numFmtId="0" fontId="6" fillId="0" borderId="38" xfId="0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0" fillId="2" borderId="23" xfId="0" applyFill="1" applyBorder="1"/>
    <xf numFmtId="0" fontId="0" fillId="0" borderId="23" xfId="0" applyFill="1" applyBorder="1"/>
    <xf numFmtId="0" fontId="3" fillId="0" borderId="7" xfId="0" applyFont="1" applyFill="1" applyBorder="1" applyAlignment="1">
      <alignment horizontal="left"/>
    </xf>
    <xf numFmtId="0" fontId="0" fillId="3" borderId="41" xfId="0" applyFill="1" applyBorder="1"/>
    <xf numFmtId="0" fontId="0" fillId="3" borderId="42" xfId="0" applyFill="1" applyBorder="1"/>
    <xf numFmtId="0" fontId="0" fillId="3" borderId="43" xfId="0" applyFill="1" applyBorder="1"/>
    <xf numFmtId="0" fontId="3" fillId="3" borderId="7" xfId="0" applyFont="1" applyFill="1" applyBorder="1" applyAlignment="1">
      <alignment horizontal="right"/>
    </xf>
    <xf numFmtId="0" fontId="0" fillId="2" borderId="19" xfId="0" applyFill="1" applyBorder="1"/>
    <xf numFmtId="0" fontId="0" fillId="2" borderId="22" xfId="0" applyFill="1" applyBorder="1"/>
    <xf numFmtId="0" fontId="0" fillId="2" borderId="24" xfId="0" applyFill="1" applyBorder="1"/>
    <xf numFmtId="0" fontId="0" fillId="2" borderId="15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7" borderId="19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15" xfId="0" applyFill="1" applyBorder="1"/>
    <xf numFmtId="0" fontId="0" fillId="7" borderId="44" xfId="0" applyFill="1" applyBorder="1"/>
    <xf numFmtId="0" fontId="0" fillId="7" borderId="45" xfId="0" applyFill="1" applyBorder="1"/>
    <xf numFmtId="0" fontId="0" fillId="7" borderId="46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28" xfId="0" applyFill="1" applyBorder="1"/>
    <xf numFmtId="0" fontId="0" fillId="7" borderId="29" xfId="0" applyFill="1" applyBorder="1"/>
    <xf numFmtId="0" fontId="0" fillId="7" borderId="30" xfId="0" applyFill="1" applyBorder="1"/>
    <xf numFmtId="0" fontId="3" fillId="8" borderId="19" xfId="0" applyFont="1" applyFill="1" applyBorder="1" applyAlignment="1">
      <alignment horizontal="right"/>
    </xf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0" fontId="0" fillId="10" borderId="19" xfId="0" applyFill="1" applyBorder="1"/>
    <xf numFmtId="0" fontId="0" fillId="10" borderId="22" xfId="0" applyFill="1" applyBorder="1"/>
    <xf numFmtId="0" fontId="0" fillId="10" borderId="23" xfId="0" applyFill="1" applyBorder="1"/>
    <xf numFmtId="0" fontId="0" fillId="10" borderId="24" xfId="0" applyFill="1" applyBorder="1"/>
    <xf numFmtId="0" fontId="0" fillId="10" borderId="15" xfId="0" applyFill="1" applyBorder="1"/>
    <xf numFmtId="0" fontId="0" fillId="10" borderId="44" xfId="0" applyFill="1" applyBorder="1"/>
    <xf numFmtId="0" fontId="0" fillId="10" borderId="45" xfId="0" applyFill="1" applyBorder="1"/>
    <xf numFmtId="0" fontId="0" fillId="10" borderId="46" xfId="0" applyFill="1" applyBorder="1"/>
    <xf numFmtId="0" fontId="0" fillId="10" borderId="25" xfId="0" applyFill="1" applyBorder="1"/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0" fillId="10" borderId="29" xfId="0" applyFill="1" applyBorder="1"/>
    <xf numFmtId="0" fontId="0" fillId="10" borderId="30" xfId="0" applyFill="1" applyBorder="1"/>
    <xf numFmtId="0" fontId="3" fillId="11" borderId="19" xfId="0" applyFont="1" applyFill="1" applyBorder="1" applyAlignment="1">
      <alignment horizontal="right"/>
    </xf>
    <xf numFmtId="0" fontId="0" fillId="11" borderId="34" xfId="0" applyFill="1" applyBorder="1"/>
    <xf numFmtId="0" fontId="0" fillId="11" borderId="35" xfId="0" applyFill="1" applyBorder="1"/>
    <xf numFmtId="0" fontId="0" fillId="11" borderId="36" xfId="0" applyFill="1" applyBorder="1"/>
    <xf numFmtId="0" fontId="3" fillId="9" borderId="19" xfId="0" applyFont="1" applyFill="1" applyBorder="1" applyAlignment="1">
      <alignment horizontal="right"/>
    </xf>
    <xf numFmtId="0" fontId="0" fillId="9" borderId="34" xfId="0" applyFill="1" applyBorder="1"/>
    <xf numFmtId="0" fontId="0" fillId="9" borderId="35" xfId="0" applyFill="1" applyBorder="1"/>
    <xf numFmtId="0" fontId="0" fillId="9" borderId="36" xfId="0" applyFill="1" applyBorder="1"/>
    <xf numFmtId="0" fontId="0" fillId="12" borderId="19" xfId="0" applyFill="1" applyBorder="1"/>
    <xf numFmtId="0" fontId="0" fillId="12" borderId="22" xfId="0" applyFill="1" applyBorder="1"/>
    <xf numFmtId="0" fontId="0" fillId="12" borderId="23" xfId="0" applyFill="1" applyBorder="1"/>
    <xf numFmtId="0" fontId="0" fillId="12" borderId="24" xfId="0" applyFill="1" applyBorder="1"/>
    <xf numFmtId="0" fontId="0" fillId="12" borderId="15" xfId="0" applyFill="1" applyBorder="1"/>
    <xf numFmtId="0" fontId="0" fillId="12" borderId="44" xfId="0" applyFill="1" applyBorder="1"/>
    <xf numFmtId="0" fontId="0" fillId="12" borderId="45" xfId="0" applyFill="1" applyBorder="1"/>
    <xf numFmtId="0" fontId="0" fillId="12" borderId="46" xfId="0" applyFill="1" applyBorder="1"/>
    <xf numFmtId="0" fontId="0" fillId="12" borderId="25" xfId="0" applyFill="1" applyBorder="1"/>
    <xf numFmtId="0" fontId="0" fillId="12" borderId="26" xfId="0" applyFill="1" applyBorder="1"/>
    <xf numFmtId="0" fontId="0" fillId="12" borderId="27" xfId="0" applyFill="1" applyBorder="1"/>
    <xf numFmtId="0" fontId="0" fillId="12" borderId="28" xfId="0" applyFill="1" applyBorder="1"/>
    <xf numFmtId="0" fontId="0" fillId="12" borderId="29" xfId="0" applyFill="1" applyBorder="1"/>
    <xf numFmtId="0" fontId="0" fillId="12" borderId="30" xfId="0" applyFill="1" applyBorder="1"/>
    <xf numFmtId="0" fontId="3" fillId="4" borderId="18" xfId="0" applyFont="1" applyFill="1" applyBorder="1" applyAlignment="1">
      <alignment horizontal="right"/>
    </xf>
    <xf numFmtId="0" fontId="0" fillId="4" borderId="34" xfId="0" applyFill="1" applyBorder="1"/>
    <xf numFmtId="0" fontId="0" fillId="4" borderId="35" xfId="0" applyFill="1" applyBorder="1"/>
    <xf numFmtId="0" fontId="0" fillId="4" borderId="36" xfId="0" applyFill="1" applyBorder="1"/>
    <xf numFmtId="0" fontId="0" fillId="13" borderId="34" xfId="0" applyFill="1" applyBorder="1"/>
    <xf numFmtId="0" fontId="0" fillId="13" borderId="35" xfId="0" applyFill="1" applyBorder="1"/>
    <xf numFmtId="0" fontId="0" fillId="13" borderId="36" xfId="0" applyFill="1" applyBorder="1"/>
    <xf numFmtId="0" fontId="0" fillId="13" borderId="37" xfId="0" applyFill="1" applyBorder="1"/>
    <xf numFmtId="0" fontId="0" fillId="13" borderId="19" xfId="0" applyFont="1" applyFill="1" applyBorder="1"/>
    <xf numFmtId="0" fontId="0" fillId="13" borderId="7" xfId="0" applyFont="1" applyFill="1" applyBorder="1"/>
    <xf numFmtId="0" fontId="3" fillId="6" borderId="19" xfId="0" applyFont="1" applyFill="1" applyBorder="1" applyAlignment="1">
      <alignment horizontal="right"/>
    </xf>
    <xf numFmtId="0" fontId="3" fillId="6" borderId="34" xfId="0" applyFont="1" applyFill="1" applyBorder="1"/>
    <xf numFmtId="0" fontId="3" fillId="6" borderId="35" xfId="0" applyFont="1" applyFill="1" applyBorder="1"/>
    <xf numFmtId="0" fontId="3" fillId="6" borderId="36" xfId="0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Border="1"/>
    <xf numFmtId="0" fontId="3" fillId="4" borderId="19" xfId="0" applyFont="1" applyFill="1" applyBorder="1"/>
    <xf numFmtId="0" fontId="3" fillId="0" borderId="7" xfId="0" applyFont="1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4" borderId="50" xfId="0" applyFill="1" applyBorder="1"/>
    <xf numFmtId="0" fontId="0" fillId="4" borderId="37" xfId="0" applyFill="1" applyBorder="1"/>
    <xf numFmtId="0" fontId="7" fillId="0" borderId="7" xfId="0" applyFont="1" applyFill="1" applyBorder="1" applyAlignment="1">
      <alignment horizontal="center" vertical="center"/>
    </xf>
    <xf numFmtId="2" fontId="0" fillId="0" borderId="27" xfId="0" applyNumberFormat="1" applyBorder="1"/>
    <xf numFmtId="2" fontId="0" fillId="0" borderId="30" xfId="0" applyNumberFormat="1" applyBorder="1"/>
    <xf numFmtId="2" fontId="0" fillId="0" borderId="24" xfId="0" applyNumberFormat="1" applyBorder="1"/>
    <xf numFmtId="2" fontId="0" fillId="0" borderId="2" xfId="0" applyNumberFormat="1" applyBorder="1"/>
    <xf numFmtId="0" fontId="8" fillId="0" borderId="22" xfId="0" applyFont="1" applyBorder="1"/>
    <xf numFmtId="0" fontId="7" fillId="0" borderId="22" xfId="0" applyFont="1" applyBorder="1"/>
    <xf numFmtId="0" fontId="10" fillId="0" borderId="19" xfId="0" applyFont="1" applyBorder="1" applyAlignment="1">
      <alignment horizontal="right"/>
    </xf>
    <xf numFmtId="0" fontId="11" fillId="0" borderId="26" xfId="0" applyFont="1" applyBorder="1"/>
    <xf numFmtId="0" fontId="11" fillId="0" borderId="29" xfId="0" applyFont="1" applyBorder="1"/>
    <xf numFmtId="0" fontId="2" fillId="0" borderId="26" xfId="0" applyFont="1" applyFill="1" applyBorder="1"/>
    <xf numFmtId="0" fontId="2" fillId="0" borderId="29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1FC64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zoomScale="85" zoomScaleNormal="85" workbookViewId="0">
      <selection activeCell="D12" sqref="D12"/>
    </sheetView>
  </sheetViews>
  <sheetFormatPr baseColWidth="10" defaultRowHeight="14.4"/>
  <cols>
    <col min="1" max="1" width="30.77734375" customWidth="1"/>
    <col min="2" max="2" width="20.77734375" customWidth="1"/>
  </cols>
  <sheetData>
    <row r="1" spans="1:11" ht="15" thickBot="1">
      <c r="A1" s="1" t="s">
        <v>2</v>
      </c>
      <c r="C1" s="190" t="s">
        <v>27</v>
      </c>
      <c r="D1" s="191"/>
      <c r="E1" s="192"/>
      <c r="F1" s="190" t="s">
        <v>28</v>
      </c>
      <c r="G1" s="191"/>
      <c r="H1" s="192"/>
      <c r="I1" s="190" t="s">
        <v>36</v>
      </c>
      <c r="J1" s="191"/>
      <c r="K1" s="192"/>
    </row>
    <row r="2" spans="1:11" ht="15" thickBot="1">
      <c r="C2" s="51" t="s">
        <v>29</v>
      </c>
      <c r="D2" s="52" t="s">
        <v>30</v>
      </c>
      <c r="E2" s="53" t="s">
        <v>31</v>
      </c>
      <c r="F2" s="51" t="s">
        <v>29</v>
      </c>
      <c r="G2" s="52" t="s">
        <v>30</v>
      </c>
      <c r="H2" s="53" t="s">
        <v>31</v>
      </c>
      <c r="I2" s="51" t="s">
        <v>29</v>
      </c>
      <c r="J2" s="52" t="s">
        <v>30</v>
      </c>
      <c r="K2" s="53" t="s">
        <v>31</v>
      </c>
    </row>
    <row r="3" spans="1:11">
      <c r="B3" s="76" t="s">
        <v>83</v>
      </c>
      <c r="C3" s="81"/>
      <c r="D3" s="56"/>
      <c r="E3" s="57"/>
      <c r="F3" s="81"/>
      <c r="G3" s="56"/>
      <c r="H3" s="57"/>
      <c r="I3" s="81"/>
      <c r="J3" s="56"/>
      <c r="K3" s="57"/>
    </row>
    <row r="4" spans="1:11">
      <c r="B4" s="77" t="s">
        <v>39</v>
      </c>
      <c r="C4" s="60"/>
      <c r="D4" s="60"/>
      <c r="E4" s="61">
        <f>C4*D4</f>
        <v>0</v>
      </c>
      <c r="F4" s="60"/>
      <c r="G4" s="60"/>
      <c r="H4" s="61">
        <f>F4*G4</f>
        <v>0</v>
      </c>
      <c r="I4" s="60"/>
      <c r="J4" s="60"/>
      <c r="K4" s="61">
        <f>I4*J4</f>
        <v>0</v>
      </c>
    </row>
    <row r="5" spans="1:11">
      <c r="B5" s="78" t="s">
        <v>40</v>
      </c>
      <c r="C5" s="74"/>
      <c r="D5" s="74"/>
      <c r="E5" s="61">
        <f>C5*D5</f>
        <v>0</v>
      </c>
      <c r="F5" s="74"/>
      <c r="G5" s="74"/>
      <c r="H5" s="61">
        <f>F5*G5</f>
        <v>0</v>
      </c>
      <c r="I5" s="74"/>
      <c r="J5" s="74"/>
      <c r="K5" s="61">
        <f>I5*J5</f>
        <v>0</v>
      </c>
    </row>
    <row r="6" spans="1:11" ht="15" thickBot="1">
      <c r="B6" s="79" t="s">
        <v>44</v>
      </c>
      <c r="C6" s="64"/>
      <c r="D6" s="64"/>
      <c r="E6" s="65">
        <f>C6*D6</f>
        <v>0</v>
      </c>
      <c r="F6" s="64"/>
      <c r="G6" s="64"/>
      <c r="H6" s="65">
        <f>F6*G6</f>
        <v>0</v>
      </c>
      <c r="I6" s="64"/>
      <c r="J6" s="64"/>
      <c r="K6" s="65">
        <f>I6*J6</f>
        <v>0</v>
      </c>
    </row>
    <row r="7" spans="1:11">
      <c r="B7" s="169"/>
      <c r="C7" s="170"/>
      <c r="D7" s="170"/>
      <c r="E7" s="170"/>
      <c r="F7" s="170"/>
      <c r="G7" s="170"/>
      <c r="H7" s="170"/>
      <c r="I7" s="170"/>
      <c r="J7" s="170"/>
      <c r="K7" s="170"/>
    </row>
    <row r="8" spans="1:11">
      <c r="A8" s="1" t="s">
        <v>1</v>
      </c>
    </row>
    <row r="14" spans="1:11" ht="15" thickBot="1"/>
    <row r="15" spans="1:11" ht="15" thickBot="1">
      <c r="A15" s="1" t="s">
        <v>0</v>
      </c>
      <c r="C15" s="190" t="s">
        <v>63</v>
      </c>
      <c r="D15" s="191"/>
      <c r="E15" s="192"/>
      <c r="F15" s="190" t="s">
        <v>75</v>
      </c>
      <c r="G15" s="191"/>
      <c r="H15" s="192"/>
      <c r="I15" s="190" t="s">
        <v>76</v>
      </c>
      <c r="J15" s="191"/>
      <c r="K15" s="192"/>
    </row>
    <row r="16" spans="1:11" ht="15" thickBot="1">
      <c r="C16" s="51" t="s">
        <v>29</v>
      </c>
      <c r="D16" s="52" t="s">
        <v>30</v>
      </c>
      <c r="E16" s="53" t="s">
        <v>31</v>
      </c>
      <c r="F16" s="51" t="s">
        <v>29</v>
      </c>
      <c r="G16" s="52" t="s">
        <v>30</v>
      </c>
      <c r="H16" s="53" t="s">
        <v>31</v>
      </c>
      <c r="I16" s="51" t="s">
        <v>29</v>
      </c>
      <c r="J16" s="52" t="s">
        <v>30</v>
      </c>
      <c r="K16" s="53" t="s">
        <v>31</v>
      </c>
    </row>
    <row r="17" spans="2:11">
      <c r="B17" s="76" t="s">
        <v>78</v>
      </c>
      <c r="C17" s="81"/>
      <c r="D17" s="56"/>
      <c r="E17" s="57"/>
      <c r="F17" s="81"/>
      <c r="G17" s="56"/>
      <c r="H17" s="57"/>
      <c r="I17" s="81"/>
      <c r="J17" s="56"/>
      <c r="K17" s="57"/>
    </row>
    <row r="18" spans="2:11">
      <c r="B18" s="77" t="s">
        <v>39</v>
      </c>
      <c r="C18" s="60"/>
      <c r="D18" s="60"/>
      <c r="E18" s="61">
        <f>C18*D18</f>
        <v>0</v>
      </c>
      <c r="F18" s="60"/>
      <c r="G18" s="60"/>
      <c r="H18" s="61">
        <f>F18*G18</f>
        <v>0</v>
      </c>
      <c r="I18" s="60"/>
      <c r="J18" s="60"/>
      <c r="K18" s="61">
        <f>I18*J18</f>
        <v>0</v>
      </c>
    </row>
    <row r="19" spans="2:11">
      <c r="B19" s="78" t="s">
        <v>40</v>
      </c>
      <c r="C19" s="74"/>
      <c r="D19" s="74"/>
      <c r="E19" s="61">
        <f>C19*D19</f>
        <v>0</v>
      </c>
      <c r="F19" s="74"/>
      <c r="G19" s="74"/>
      <c r="H19" s="61">
        <f>F19*G19</f>
        <v>0</v>
      </c>
      <c r="I19" s="74"/>
      <c r="J19" s="74"/>
      <c r="K19" s="61">
        <f>I19*J19</f>
        <v>0</v>
      </c>
    </row>
    <row r="20" spans="2:11" ht="15" thickBot="1">
      <c r="B20" s="79" t="s">
        <v>44</v>
      </c>
      <c r="C20" s="64"/>
      <c r="D20" s="64"/>
      <c r="E20" s="65">
        <f>C20*D20</f>
        <v>0</v>
      </c>
      <c r="F20" s="64"/>
      <c r="G20" s="64"/>
      <c r="H20" s="65">
        <f>F20*G20</f>
        <v>0</v>
      </c>
      <c r="I20" s="64"/>
      <c r="J20" s="64"/>
      <c r="K20" s="65">
        <f>I20*J20</f>
        <v>0</v>
      </c>
    </row>
  </sheetData>
  <mergeCells count="6">
    <mergeCell ref="C15:E15"/>
    <mergeCell ref="F15:H15"/>
    <mergeCell ref="I15:K15"/>
    <mergeCell ref="C1:E1"/>
    <mergeCell ref="F1:H1"/>
    <mergeCell ref="I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L31"/>
  <sheetViews>
    <sheetView topLeftCell="A13" zoomScale="85" zoomScaleNormal="85" workbookViewId="0">
      <selection activeCell="B13" sqref="B13"/>
    </sheetView>
  </sheetViews>
  <sheetFormatPr baseColWidth="10" defaultRowHeight="14.4"/>
  <cols>
    <col min="1" max="1" width="11.5546875" customWidth="1"/>
    <col min="2" max="2" width="20.77734375" customWidth="1"/>
  </cols>
  <sheetData>
    <row r="1" spans="2:12" ht="15" thickBot="1"/>
    <row r="2" spans="2:12" ht="15" thickBot="1">
      <c r="C2" s="9" t="s">
        <v>3</v>
      </c>
      <c r="D2" s="10" t="s">
        <v>3</v>
      </c>
      <c r="E2" s="11" t="s">
        <v>3</v>
      </c>
      <c r="F2" s="12" t="s">
        <v>4</v>
      </c>
      <c r="G2" s="13" t="s">
        <v>4</v>
      </c>
      <c r="H2" s="13" t="s">
        <v>4</v>
      </c>
      <c r="I2" s="13" t="s">
        <v>4</v>
      </c>
      <c r="J2" s="13" t="s">
        <v>4</v>
      </c>
      <c r="K2" s="13" t="s">
        <v>4</v>
      </c>
      <c r="L2" s="13" t="s">
        <v>4</v>
      </c>
    </row>
    <row r="3" spans="2:12" ht="14.4" customHeight="1">
      <c r="C3" s="197" t="s">
        <v>8</v>
      </c>
      <c r="D3" s="197" t="s">
        <v>9</v>
      </c>
      <c r="E3" s="195"/>
      <c r="F3" s="199" t="s">
        <v>5</v>
      </c>
      <c r="G3" s="193" t="s">
        <v>10</v>
      </c>
      <c r="H3" s="193" t="s">
        <v>11</v>
      </c>
      <c r="I3" s="193" t="s">
        <v>12</v>
      </c>
      <c r="J3" s="193" t="s">
        <v>13</v>
      </c>
      <c r="K3" s="193" t="s">
        <v>6</v>
      </c>
      <c r="L3" s="193" t="s">
        <v>7</v>
      </c>
    </row>
    <row r="4" spans="2:12" ht="15" thickBot="1">
      <c r="C4" s="198"/>
      <c r="D4" s="198"/>
      <c r="E4" s="196"/>
      <c r="F4" s="200"/>
      <c r="G4" s="194"/>
      <c r="H4" s="194"/>
      <c r="I4" s="194"/>
      <c r="J4" s="194"/>
      <c r="K4" s="194"/>
      <c r="L4" s="194"/>
    </row>
    <row r="5" spans="2:12" ht="15" thickBot="1">
      <c r="B5" s="14" t="s">
        <v>14</v>
      </c>
      <c r="C5" s="22">
        <v>540</v>
      </c>
      <c r="D5" s="23">
        <v>665</v>
      </c>
      <c r="E5" s="23"/>
      <c r="F5" s="24">
        <v>300</v>
      </c>
      <c r="G5" s="24">
        <v>5700</v>
      </c>
      <c r="H5" s="24">
        <v>2850</v>
      </c>
      <c r="I5" s="24">
        <v>2150</v>
      </c>
      <c r="J5" s="24">
        <v>720</v>
      </c>
      <c r="K5" s="24">
        <v>430</v>
      </c>
      <c r="L5" s="25">
        <v>1000</v>
      </c>
    </row>
    <row r="6" spans="2:12" ht="15" thickBot="1">
      <c r="B6" s="14" t="s">
        <v>15</v>
      </c>
      <c r="C6" s="26">
        <v>-1</v>
      </c>
      <c r="D6" s="27">
        <v>0.1</v>
      </c>
      <c r="E6" s="27"/>
      <c r="F6" s="28">
        <v>0.25</v>
      </c>
      <c r="G6" s="28">
        <v>0.2</v>
      </c>
      <c r="H6" s="28">
        <v>0.2</v>
      </c>
      <c r="I6" s="28">
        <v>0.05</v>
      </c>
      <c r="J6" s="28">
        <v>0.05</v>
      </c>
      <c r="K6" s="28">
        <v>0.15</v>
      </c>
      <c r="L6" s="29"/>
    </row>
    <row r="7" spans="2:12" ht="15" thickBot="1">
      <c r="B7" s="14" t="s">
        <v>16</v>
      </c>
      <c r="C7" s="26">
        <v>0.05</v>
      </c>
      <c r="D7" s="27">
        <v>-1</v>
      </c>
      <c r="E7" s="27"/>
      <c r="F7" s="28">
        <v>0.15</v>
      </c>
      <c r="G7" s="28">
        <v>0.25</v>
      </c>
      <c r="H7" s="28">
        <v>0.25</v>
      </c>
      <c r="I7" s="28">
        <v>0.05</v>
      </c>
      <c r="J7" s="28">
        <v>0.1</v>
      </c>
      <c r="K7" s="28">
        <v>0.1</v>
      </c>
      <c r="L7" s="29">
        <v>0.05</v>
      </c>
    </row>
    <row r="8" spans="2:12" ht="17.399999999999999" customHeight="1" thickBot="1">
      <c r="B8" s="14" t="s">
        <v>17</v>
      </c>
      <c r="C8" s="30"/>
      <c r="D8" s="31"/>
      <c r="E8" s="31"/>
      <c r="F8" s="32"/>
      <c r="G8" s="32"/>
      <c r="H8" s="32"/>
      <c r="I8" s="32"/>
      <c r="J8" s="32"/>
      <c r="K8" s="33"/>
      <c r="L8" s="34"/>
    </row>
    <row r="9" spans="2:12" ht="17.399999999999999" customHeight="1" thickBot="1">
      <c r="B9" s="2"/>
      <c r="C9" s="6"/>
      <c r="D9" s="6"/>
      <c r="E9" s="7"/>
      <c r="F9" s="3"/>
      <c r="G9" s="4"/>
      <c r="H9" s="4"/>
      <c r="I9" s="4"/>
      <c r="J9" s="4"/>
      <c r="K9" s="8"/>
      <c r="L9" s="8"/>
    </row>
    <row r="10" spans="2:12" ht="15" thickBot="1">
      <c r="B10" s="2"/>
      <c r="C10" s="6"/>
      <c r="D10" s="6"/>
      <c r="E10" s="7"/>
      <c r="F10" s="3"/>
      <c r="G10" s="4"/>
      <c r="H10" s="4"/>
      <c r="I10" s="4"/>
      <c r="J10" s="4"/>
      <c r="K10" s="8"/>
      <c r="L10" s="8"/>
    </row>
    <row r="12" spans="2:12" ht="15" thickBot="1"/>
    <row r="13" spans="2:12" ht="15" thickBot="1">
      <c r="C13" s="9" t="s">
        <v>3</v>
      </c>
      <c r="D13" s="10" t="s">
        <v>3</v>
      </c>
      <c r="E13" s="11" t="s">
        <v>3</v>
      </c>
      <c r="F13" s="12" t="s">
        <v>4</v>
      </c>
      <c r="G13" s="13" t="s">
        <v>4</v>
      </c>
      <c r="H13" s="13" t="s">
        <v>4</v>
      </c>
      <c r="I13" s="13" t="s">
        <v>4</v>
      </c>
      <c r="J13" s="13" t="s">
        <v>4</v>
      </c>
      <c r="K13" s="13" t="s">
        <v>4</v>
      </c>
      <c r="L13" s="13" t="s">
        <v>4</v>
      </c>
    </row>
    <row r="14" spans="2:12">
      <c r="C14" s="197" t="s">
        <v>8</v>
      </c>
      <c r="D14" s="197" t="s">
        <v>9</v>
      </c>
      <c r="E14" s="195"/>
      <c r="F14" s="199" t="s">
        <v>5</v>
      </c>
      <c r="G14" s="193" t="s">
        <v>10</v>
      </c>
      <c r="H14" s="193" t="s">
        <v>11</v>
      </c>
      <c r="I14" s="193" t="s">
        <v>12</v>
      </c>
      <c r="J14" s="193" t="s">
        <v>13</v>
      </c>
      <c r="K14" s="193" t="s">
        <v>6</v>
      </c>
      <c r="L14" s="193" t="s">
        <v>7</v>
      </c>
    </row>
    <row r="15" spans="2:12" ht="15" thickBot="1">
      <c r="C15" s="198"/>
      <c r="D15" s="198"/>
      <c r="E15" s="196"/>
      <c r="F15" s="200"/>
      <c r="G15" s="194"/>
      <c r="H15" s="194"/>
      <c r="I15" s="194"/>
      <c r="J15" s="194"/>
      <c r="K15" s="194"/>
      <c r="L15" s="194"/>
    </row>
    <row r="16" spans="2:12" ht="15" thickBot="1">
      <c r="B16" s="18" t="s">
        <v>14</v>
      </c>
      <c r="C16" s="22">
        <f>C5</f>
        <v>540</v>
      </c>
      <c r="D16" s="23">
        <f t="shared" ref="D16:L16" si="0">D5</f>
        <v>665</v>
      </c>
      <c r="E16" s="23">
        <f t="shared" si="0"/>
        <v>0</v>
      </c>
      <c r="F16" s="24">
        <f t="shared" si="0"/>
        <v>300</v>
      </c>
      <c r="G16" s="24">
        <f t="shared" si="0"/>
        <v>5700</v>
      </c>
      <c r="H16" s="24">
        <f t="shared" si="0"/>
        <v>2850</v>
      </c>
      <c r="I16" s="24">
        <f t="shared" si="0"/>
        <v>2150</v>
      </c>
      <c r="J16" s="24">
        <f t="shared" si="0"/>
        <v>720</v>
      </c>
      <c r="K16" s="24">
        <f t="shared" si="0"/>
        <v>430</v>
      </c>
      <c r="L16" s="25">
        <f t="shared" si="0"/>
        <v>1000</v>
      </c>
    </row>
    <row r="17" spans="2:12" ht="15" thickBot="1">
      <c r="B17" s="18" t="s">
        <v>18</v>
      </c>
      <c r="C17" s="35">
        <f>-(C5+C7*D5+C8*E5)/(1-D6*C7-E6*C8)</f>
        <v>-576.13065326633171</v>
      </c>
      <c r="D17" s="36">
        <f t="shared" ref="D17:E17" si="1">D6*(-$C$17)</f>
        <v>57.613065326633176</v>
      </c>
      <c r="E17" s="36">
        <f t="shared" si="1"/>
        <v>0</v>
      </c>
      <c r="F17" s="37">
        <f>F6*(-$C$17)</f>
        <v>144.03266331658293</v>
      </c>
      <c r="G17" s="37">
        <f t="shared" ref="G17:L17" si="2">G6*(-$C$17)</f>
        <v>115.22613065326635</v>
      </c>
      <c r="H17" s="37">
        <f t="shared" si="2"/>
        <v>115.22613065326635</v>
      </c>
      <c r="I17" s="37">
        <f t="shared" si="2"/>
        <v>28.806532663316588</v>
      </c>
      <c r="J17" s="37">
        <f t="shared" si="2"/>
        <v>28.806532663316588</v>
      </c>
      <c r="K17" s="37">
        <f t="shared" si="2"/>
        <v>86.41959798994975</v>
      </c>
      <c r="L17" s="38">
        <f t="shared" si="2"/>
        <v>0</v>
      </c>
    </row>
    <row r="18" spans="2:12" ht="15" thickBot="1">
      <c r="B18" s="18" t="s">
        <v>19</v>
      </c>
      <c r="C18" s="35">
        <f t="shared" ref="C18:E18" si="3">C7*(-$D$18)</f>
        <v>36.130653266331663</v>
      </c>
      <c r="D18" s="36">
        <f>-(D5+D6*C5+D8*E5)/(1-D6*C7-E6*D8)</f>
        <v>-722.6130653266332</v>
      </c>
      <c r="E18" s="36">
        <f t="shared" si="3"/>
        <v>0</v>
      </c>
      <c r="F18" s="37">
        <f>F7*(-$D$18)</f>
        <v>108.39195979899498</v>
      </c>
      <c r="G18" s="37">
        <f t="shared" ref="G18:L18" si="4">G7*(-$D$18)</f>
        <v>180.6532663316583</v>
      </c>
      <c r="H18" s="37">
        <f t="shared" si="4"/>
        <v>180.6532663316583</v>
      </c>
      <c r="I18" s="37">
        <f t="shared" si="4"/>
        <v>36.130653266331663</v>
      </c>
      <c r="J18" s="37">
        <f t="shared" si="4"/>
        <v>72.261306532663326</v>
      </c>
      <c r="K18" s="37">
        <f t="shared" si="4"/>
        <v>72.261306532663326</v>
      </c>
      <c r="L18" s="38">
        <f t="shared" si="4"/>
        <v>36.130653266331663</v>
      </c>
    </row>
    <row r="19" spans="2:12" ht="15" thickBot="1">
      <c r="B19" s="18" t="s">
        <v>20</v>
      </c>
      <c r="C19" s="30"/>
      <c r="D19" s="31"/>
      <c r="E19" s="31"/>
      <c r="F19" s="39"/>
      <c r="G19" s="39"/>
      <c r="H19" s="39"/>
      <c r="I19" s="39"/>
      <c r="J19" s="39"/>
      <c r="K19" s="40"/>
      <c r="L19" s="41"/>
    </row>
    <row r="20" spans="2:12" ht="15" thickBot="1">
      <c r="B20" s="19"/>
      <c r="C20" s="6"/>
      <c r="D20" s="6"/>
      <c r="E20" s="7"/>
      <c r="F20" s="3"/>
      <c r="G20" s="20"/>
      <c r="H20" s="20"/>
      <c r="I20" s="20"/>
      <c r="J20" s="20"/>
      <c r="K20" s="8"/>
      <c r="L20" s="8"/>
    </row>
    <row r="21" spans="2:12" ht="15" thickBot="1">
      <c r="B21" s="19"/>
      <c r="C21" s="6"/>
      <c r="D21" s="6"/>
      <c r="E21" s="7"/>
      <c r="F21" s="3"/>
      <c r="G21" s="20"/>
      <c r="H21" s="20"/>
      <c r="I21" s="20"/>
      <c r="J21" s="20"/>
      <c r="K21" s="8"/>
      <c r="L21" s="8"/>
    </row>
    <row r="23" spans="2:12" ht="15" thickBot="1"/>
    <row r="24" spans="2:12" ht="15" thickBot="1">
      <c r="E24" s="16"/>
      <c r="F24" s="21" t="s">
        <v>4</v>
      </c>
      <c r="G24" s="13" t="s">
        <v>4</v>
      </c>
      <c r="H24" s="13" t="s">
        <v>4</v>
      </c>
      <c r="I24" s="13" t="s">
        <v>4</v>
      </c>
      <c r="J24" s="13" t="s">
        <v>4</v>
      </c>
    </row>
    <row r="25" spans="2:12">
      <c r="E25" s="16"/>
      <c r="F25" s="193" t="s">
        <v>5</v>
      </c>
      <c r="G25" s="193" t="s">
        <v>10</v>
      </c>
      <c r="H25" s="193" t="s">
        <v>11</v>
      </c>
      <c r="I25" s="193" t="s">
        <v>12</v>
      </c>
      <c r="J25" s="193" t="s">
        <v>13</v>
      </c>
    </row>
    <row r="26" spans="2:12" ht="15" thickBot="1">
      <c r="E26" s="17"/>
      <c r="F26" s="194"/>
      <c r="G26" s="194"/>
      <c r="H26" s="194"/>
      <c r="I26" s="194"/>
      <c r="J26" s="194"/>
    </row>
    <row r="27" spans="2:12" ht="15" thickBot="1">
      <c r="D27" s="203" t="s">
        <v>21</v>
      </c>
      <c r="E27" s="203"/>
      <c r="F27" s="5" t="s">
        <v>24</v>
      </c>
      <c r="G27" s="15" t="s">
        <v>24</v>
      </c>
      <c r="H27" s="15" t="s">
        <v>24</v>
      </c>
      <c r="I27" s="15" t="s">
        <v>25</v>
      </c>
      <c r="J27" s="15" t="s">
        <v>25</v>
      </c>
    </row>
    <row r="28" spans="2:12" ht="15" thickBot="1">
      <c r="D28" s="204" t="s">
        <v>26</v>
      </c>
      <c r="E28" s="205"/>
      <c r="F28" s="42">
        <f>SUM(F16:F20)</f>
        <v>552.4246231155779</v>
      </c>
      <c r="G28" s="43">
        <f t="shared" ref="G28:J28" si="5">SUM(G16:G20)</f>
        <v>5995.8793969849248</v>
      </c>
      <c r="H28" s="43">
        <f t="shared" si="5"/>
        <v>3145.8793969849248</v>
      </c>
      <c r="I28" s="43">
        <f t="shared" si="5"/>
        <v>2214.937185929648</v>
      </c>
      <c r="J28" s="44">
        <f t="shared" si="5"/>
        <v>821.0678391959799</v>
      </c>
    </row>
    <row r="29" spans="2:12" ht="15" thickBot="1">
      <c r="D29" s="203" t="s">
        <v>22</v>
      </c>
      <c r="E29" s="203"/>
      <c r="F29" s="45">
        <v>100</v>
      </c>
      <c r="G29" s="46">
        <v>100</v>
      </c>
      <c r="H29" s="46">
        <v>100</v>
      </c>
      <c r="I29" s="46">
        <v>100</v>
      </c>
      <c r="J29" s="47">
        <v>100</v>
      </c>
    </row>
    <row r="30" spans="2:12" ht="15" thickBot="1">
      <c r="D30" s="203" t="s">
        <v>23</v>
      </c>
      <c r="E30" s="203"/>
      <c r="F30" s="48">
        <f>F28/F29</f>
        <v>5.5242462311557787</v>
      </c>
      <c r="G30" s="49">
        <f t="shared" ref="G30:J30" si="6">G28/G29</f>
        <v>59.958793969849246</v>
      </c>
      <c r="H30" s="49">
        <f t="shared" si="6"/>
        <v>31.45879396984925</v>
      </c>
      <c r="I30" s="49">
        <f t="shared" si="6"/>
        <v>22.14937185929648</v>
      </c>
      <c r="J30" s="50">
        <f t="shared" si="6"/>
        <v>8.2106783919597994</v>
      </c>
    </row>
    <row r="31" spans="2:12" ht="15" thickBot="1">
      <c r="D31" s="201"/>
      <c r="E31" s="202"/>
      <c r="F31" s="4"/>
      <c r="G31" s="4"/>
      <c r="H31" s="4"/>
      <c r="I31" s="4"/>
      <c r="J31" s="4"/>
    </row>
  </sheetData>
  <mergeCells count="30">
    <mergeCell ref="D31:E31"/>
    <mergeCell ref="D27:E27"/>
    <mergeCell ref="D29:E29"/>
    <mergeCell ref="D30:E30"/>
    <mergeCell ref="D28:E28"/>
    <mergeCell ref="I14:I15"/>
    <mergeCell ref="J14:J15"/>
    <mergeCell ref="K14:K15"/>
    <mergeCell ref="L14:L15"/>
    <mergeCell ref="F25:F26"/>
    <mergeCell ref="G25:G26"/>
    <mergeCell ref="H25:H26"/>
    <mergeCell ref="I25:I26"/>
    <mergeCell ref="J25:J26"/>
    <mergeCell ref="H14:H15"/>
    <mergeCell ref="C14:C15"/>
    <mergeCell ref="D14:D15"/>
    <mergeCell ref="E14:E15"/>
    <mergeCell ref="F14:F15"/>
    <mergeCell ref="G14:G15"/>
    <mergeCell ref="L3:L4"/>
    <mergeCell ref="E3:E4"/>
    <mergeCell ref="J3:J4"/>
    <mergeCell ref="K3:K4"/>
    <mergeCell ref="C3:C4"/>
    <mergeCell ref="F3:F4"/>
    <mergeCell ref="G3:G4"/>
    <mergeCell ref="H3:H4"/>
    <mergeCell ref="I3:I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"/>
  <sheetViews>
    <sheetView zoomScale="85" zoomScaleNormal="85" workbookViewId="0">
      <selection activeCell="B2" sqref="B2:E7"/>
    </sheetView>
  </sheetViews>
  <sheetFormatPr baseColWidth="10" defaultRowHeight="14.4"/>
  <cols>
    <col min="1" max="1" width="25.77734375" customWidth="1"/>
    <col min="2" max="2" width="15.77734375" customWidth="1"/>
  </cols>
  <sheetData>
    <row r="1" spans="1:11" ht="15" thickBot="1">
      <c r="A1" s="210" t="s">
        <v>35</v>
      </c>
      <c r="B1" s="210"/>
    </row>
    <row r="2" spans="1:11" ht="15" thickBot="1">
      <c r="C2" s="204" t="s">
        <v>27</v>
      </c>
      <c r="D2" s="206"/>
      <c r="E2" s="205"/>
      <c r="F2" s="204" t="s">
        <v>28</v>
      </c>
      <c r="G2" s="206"/>
      <c r="H2" s="205"/>
      <c r="I2" s="204" t="s">
        <v>36</v>
      </c>
      <c r="J2" s="206"/>
      <c r="K2" s="205"/>
    </row>
    <row r="3" spans="1:11" ht="15" thickBot="1">
      <c r="C3" s="14" t="s">
        <v>29</v>
      </c>
      <c r="D3" s="14" t="s">
        <v>30</v>
      </c>
      <c r="E3" s="14" t="s">
        <v>31</v>
      </c>
      <c r="F3" s="14" t="s">
        <v>29</v>
      </c>
      <c r="G3" s="14" t="s">
        <v>30</v>
      </c>
      <c r="H3" s="14" t="s">
        <v>31</v>
      </c>
      <c r="I3" s="14" t="s">
        <v>29</v>
      </c>
      <c r="J3" s="14" t="s">
        <v>30</v>
      </c>
      <c r="K3" s="14" t="s">
        <v>31</v>
      </c>
    </row>
    <row r="4" spans="1:11" ht="15" thickBot="1">
      <c r="B4" s="18" t="s">
        <v>32</v>
      </c>
      <c r="C4" s="211">
        <f>1500</f>
        <v>1500</v>
      </c>
      <c r="D4" s="55"/>
      <c r="E4" s="57">
        <f>C4*D4</f>
        <v>0</v>
      </c>
      <c r="F4" s="207">
        <v>2500</v>
      </c>
      <c r="G4" s="55"/>
      <c r="H4" s="57">
        <f>G4*F4</f>
        <v>0</v>
      </c>
      <c r="I4" s="207">
        <v>2500</v>
      </c>
      <c r="J4" s="55"/>
      <c r="K4" s="57">
        <f>J4*I4</f>
        <v>0</v>
      </c>
    </row>
    <row r="5" spans="1:11" ht="15" thickBot="1">
      <c r="B5" s="18" t="s">
        <v>33</v>
      </c>
      <c r="C5" s="212"/>
      <c r="D5" s="59"/>
      <c r="E5" s="61">
        <f t="shared" ref="E5:E7" si="0">C5*D5</f>
        <v>0</v>
      </c>
      <c r="F5" s="208"/>
      <c r="G5" s="59"/>
      <c r="H5" s="61">
        <f t="shared" ref="H5:H7" si="1">G5*F5</f>
        <v>0</v>
      </c>
      <c r="I5" s="208"/>
      <c r="J5" s="59"/>
      <c r="K5" s="61">
        <f t="shared" ref="K5:K7" si="2">J5*I5</f>
        <v>0</v>
      </c>
    </row>
    <row r="6" spans="1:11" ht="15" thickBot="1">
      <c r="B6" s="18" t="s">
        <v>34</v>
      </c>
      <c r="C6" s="212"/>
      <c r="D6" s="63"/>
      <c r="E6" s="65">
        <f t="shared" si="0"/>
        <v>0</v>
      </c>
      <c r="F6" s="208"/>
      <c r="G6" s="63"/>
      <c r="H6" s="65">
        <f t="shared" si="1"/>
        <v>0</v>
      </c>
      <c r="I6" s="208"/>
      <c r="J6" s="63"/>
      <c r="K6" s="65">
        <f t="shared" si="2"/>
        <v>0</v>
      </c>
    </row>
    <row r="7" spans="1:11" ht="15" thickBot="1">
      <c r="B7" s="171" t="s">
        <v>31</v>
      </c>
      <c r="C7" s="213"/>
      <c r="D7" s="156">
        <f>SUM(D4:D6)</f>
        <v>0</v>
      </c>
      <c r="E7" s="158">
        <f t="shared" si="0"/>
        <v>0</v>
      </c>
      <c r="F7" s="209"/>
      <c r="G7" s="156">
        <f>SUM(G4:G6)</f>
        <v>0</v>
      </c>
      <c r="H7" s="158">
        <f t="shared" si="1"/>
        <v>0</v>
      </c>
      <c r="I7" s="209"/>
      <c r="J7" s="156">
        <f>SUM(J4:J6)</f>
        <v>0</v>
      </c>
      <c r="K7" s="158">
        <f t="shared" si="2"/>
        <v>0</v>
      </c>
    </row>
  </sheetData>
  <mergeCells count="7">
    <mergeCell ref="I2:K2"/>
    <mergeCell ref="I4:I7"/>
    <mergeCell ref="C2:E2"/>
    <mergeCell ref="F2:H2"/>
    <mergeCell ref="A1:B1"/>
    <mergeCell ref="C4:C7"/>
    <mergeCell ref="F4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"/>
  <sheetViews>
    <sheetView topLeftCell="A19" zoomScale="85" zoomScaleNormal="85" workbookViewId="0">
      <selection activeCell="B28" sqref="B28"/>
    </sheetView>
  </sheetViews>
  <sheetFormatPr baseColWidth="10" defaultRowHeight="14.4"/>
  <cols>
    <col min="1" max="2" width="20.77734375" customWidth="1"/>
  </cols>
  <sheetData>
    <row r="1" spans="1:11" ht="15" thickBot="1">
      <c r="A1" s="210" t="s">
        <v>43</v>
      </c>
      <c r="B1" s="210"/>
    </row>
    <row r="2" spans="1:11" ht="15" thickBot="1">
      <c r="C2" s="190" t="s">
        <v>27</v>
      </c>
      <c r="D2" s="191"/>
      <c r="E2" s="192"/>
      <c r="F2" s="190" t="s">
        <v>28</v>
      </c>
      <c r="G2" s="191"/>
      <c r="H2" s="192"/>
      <c r="I2" s="190" t="s">
        <v>36</v>
      </c>
      <c r="J2" s="191"/>
      <c r="K2" s="192"/>
    </row>
    <row r="3" spans="1:11" ht="15" thickBot="1">
      <c r="C3" s="51" t="s">
        <v>29</v>
      </c>
      <c r="D3" s="52" t="s">
        <v>30</v>
      </c>
      <c r="E3" s="53" t="s">
        <v>31</v>
      </c>
      <c r="F3" s="51" t="s">
        <v>29</v>
      </c>
      <c r="G3" s="52" t="s">
        <v>30</v>
      </c>
      <c r="H3" s="53" t="s">
        <v>31</v>
      </c>
      <c r="I3" s="51" t="s">
        <v>29</v>
      </c>
      <c r="J3" s="52" t="s">
        <v>30</v>
      </c>
      <c r="K3" s="53" t="s">
        <v>31</v>
      </c>
    </row>
    <row r="4" spans="1:11">
      <c r="B4" s="76" t="s">
        <v>49</v>
      </c>
      <c r="C4" s="81"/>
      <c r="D4" s="56"/>
      <c r="E4" s="57"/>
      <c r="F4" s="81"/>
      <c r="G4" s="56"/>
      <c r="H4" s="57"/>
      <c r="I4" s="81"/>
      <c r="J4" s="56"/>
      <c r="K4" s="57"/>
    </row>
    <row r="5" spans="1:11">
      <c r="B5" s="77" t="s">
        <v>39</v>
      </c>
      <c r="C5" s="60"/>
      <c r="D5" s="60"/>
      <c r="E5" s="61">
        <f>C5*D5</f>
        <v>0</v>
      </c>
      <c r="F5" s="60"/>
      <c r="G5" s="60"/>
      <c r="H5" s="61">
        <f>F5*G5</f>
        <v>0</v>
      </c>
      <c r="I5" s="60"/>
      <c r="J5" s="60"/>
      <c r="K5" s="61">
        <f>I5*J5</f>
        <v>0</v>
      </c>
    </row>
    <row r="6" spans="1:11">
      <c r="B6" s="78" t="s">
        <v>40</v>
      </c>
      <c r="C6" s="74"/>
      <c r="D6" s="74"/>
      <c r="E6" s="61">
        <f>C6*D6</f>
        <v>0</v>
      </c>
      <c r="F6" s="74"/>
      <c r="G6" s="74"/>
      <c r="H6" s="61">
        <f>F6*G6</f>
        <v>0</v>
      </c>
      <c r="I6" s="74"/>
      <c r="J6" s="74"/>
      <c r="K6" s="61">
        <f>I6*J6</f>
        <v>0</v>
      </c>
    </row>
    <row r="7" spans="1:11" ht="15" thickBot="1">
      <c r="B7" s="79" t="s">
        <v>44</v>
      </c>
      <c r="C7" s="64"/>
      <c r="D7" s="64"/>
      <c r="E7" s="65">
        <f>C7*D7</f>
        <v>0</v>
      </c>
      <c r="F7" s="64"/>
      <c r="G7" s="64"/>
      <c r="H7" s="65">
        <f>F7*G7</f>
        <v>0</v>
      </c>
      <c r="I7" s="64"/>
      <c r="J7" s="64"/>
      <c r="K7" s="65">
        <f>I7*J7</f>
        <v>0</v>
      </c>
    </row>
    <row r="8" spans="1:11" ht="15" thickBot="1">
      <c r="B8" s="18" t="s">
        <v>45</v>
      </c>
      <c r="C8" s="55">
        <v>1500</v>
      </c>
      <c r="D8" s="56">
        <v>2.4380000000000002</v>
      </c>
      <c r="E8" s="57">
        <f t="shared" ref="E8:E10" si="0">C8*D8</f>
        <v>3657.0000000000005</v>
      </c>
      <c r="F8" s="55">
        <v>1500</v>
      </c>
      <c r="G8" s="56">
        <v>2.4380000000000002</v>
      </c>
      <c r="H8" s="57">
        <f t="shared" ref="H8:H10" si="1">F8*G8</f>
        <v>3657.0000000000005</v>
      </c>
      <c r="I8" s="55">
        <v>1500</v>
      </c>
      <c r="J8" s="56">
        <v>2.4380000000000002</v>
      </c>
      <c r="K8" s="57">
        <f t="shared" ref="K8:K10" si="2">I8*J8</f>
        <v>3657.0000000000005</v>
      </c>
    </row>
    <row r="9" spans="1:11" ht="15" thickBot="1">
      <c r="B9" s="18" t="s">
        <v>46</v>
      </c>
      <c r="C9" s="59"/>
      <c r="D9" s="60"/>
      <c r="E9" s="61">
        <f t="shared" si="0"/>
        <v>0</v>
      </c>
      <c r="F9" s="59"/>
      <c r="G9" s="60"/>
      <c r="H9" s="61">
        <f t="shared" si="1"/>
        <v>0</v>
      </c>
      <c r="I9" s="59"/>
      <c r="J9" s="60"/>
      <c r="K9" s="61">
        <f t="shared" si="2"/>
        <v>0</v>
      </c>
    </row>
    <row r="10" spans="1:11" ht="15" thickBot="1">
      <c r="B10" s="18" t="s">
        <v>47</v>
      </c>
      <c r="C10" s="63"/>
      <c r="D10" s="64"/>
      <c r="E10" s="65">
        <f t="shared" si="0"/>
        <v>0</v>
      </c>
      <c r="F10" s="63"/>
      <c r="G10" s="64"/>
      <c r="H10" s="65">
        <f t="shared" si="1"/>
        <v>0</v>
      </c>
      <c r="I10" s="63"/>
      <c r="J10" s="64"/>
      <c r="K10" s="65">
        <f t="shared" si="2"/>
        <v>0</v>
      </c>
    </row>
    <row r="11" spans="1:11" ht="15" thickBot="1">
      <c r="B11" s="70" t="s">
        <v>37</v>
      </c>
      <c r="C11" s="71">
        <f>SUM(C4:C10)</f>
        <v>1500</v>
      </c>
      <c r="D11" s="72"/>
      <c r="E11" s="73">
        <f>SUM(E4:E10)</f>
        <v>3657.0000000000005</v>
      </c>
      <c r="F11" s="71">
        <f>SUM(F4:F10)</f>
        <v>1500</v>
      </c>
      <c r="G11" s="72"/>
      <c r="H11" s="73">
        <f>SUM(H4:H10)</f>
        <v>3657.0000000000005</v>
      </c>
      <c r="I11" s="71">
        <f>SUM(I4:I10)</f>
        <v>1500</v>
      </c>
      <c r="J11" s="72"/>
      <c r="K11" s="73">
        <f>SUM(K4:K10)</f>
        <v>3657.0000000000005</v>
      </c>
    </row>
    <row r="12" spans="1:11">
      <c r="B12" s="76" t="s">
        <v>38</v>
      </c>
      <c r="C12" s="81"/>
      <c r="D12" s="56"/>
      <c r="E12" s="57"/>
      <c r="F12" s="81"/>
      <c r="G12" s="56"/>
      <c r="H12" s="57"/>
      <c r="I12" s="81"/>
      <c r="J12" s="56"/>
      <c r="K12" s="57"/>
    </row>
    <row r="13" spans="1:11">
      <c r="B13" s="77" t="s">
        <v>39</v>
      </c>
      <c r="C13" s="60"/>
      <c r="D13" s="60"/>
      <c r="E13" s="61">
        <f>C13*D13</f>
        <v>0</v>
      </c>
      <c r="F13" s="60"/>
      <c r="G13" s="60"/>
      <c r="H13" s="61">
        <f>F13*G13</f>
        <v>0</v>
      </c>
      <c r="I13" s="60"/>
      <c r="J13" s="60"/>
      <c r="K13" s="61">
        <f>I13*J13</f>
        <v>0</v>
      </c>
    </row>
    <row r="14" spans="1:11">
      <c r="B14" s="78" t="s">
        <v>40</v>
      </c>
      <c r="C14" s="74"/>
      <c r="D14" s="74"/>
      <c r="E14" s="61">
        <f t="shared" ref="E14:E17" si="3">C14*D14</f>
        <v>0</v>
      </c>
      <c r="F14" s="74"/>
      <c r="G14" s="74"/>
      <c r="H14" s="61">
        <f t="shared" ref="H14:H17" si="4">F14*G14</f>
        <v>0</v>
      </c>
      <c r="I14" s="74"/>
      <c r="J14" s="74"/>
      <c r="K14" s="61">
        <f t="shared" ref="K14:K17" si="5">I14*J14</f>
        <v>0</v>
      </c>
    </row>
    <row r="15" spans="1:11">
      <c r="B15" s="78" t="s">
        <v>44</v>
      </c>
      <c r="C15" s="74"/>
      <c r="D15" s="74"/>
      <c r="E15" s="61">
        <f t="shared" si="3"/>
        <v>0</v>
      </c>
      <c r="F15" s="74"/>
      <c r="G15" s="74"/>
      <c r="H15" s="61">
        <f t="shared" si="4"/>
        <v>0</v>
      </c>
      <c r="I15" s="74"/>
      <c r="J15" s="74"/>
      <c r="K15" s="61">
        <f t="shared" si="5"/>
        <v>0</v>
      </c>
    </row>
    <row r="16" spans="1:11">
      <c r="B16" s="78" t="s">
        <v>50</v>
      </c>
      <c r="C16" s="74"/>
      <c r="D16" s="74"/>
      <c r="E16" s="61">
        <f t="shared" si="3"/>
        <v>0</v>
      </c>
      <c r="F16" s="74"/>
      <c r="G16" s="74"/>
      <c r="H16" s="61">
        <f t="shared" si="4"/>
        <v>0</v>
      </c>
      <c r="I16" s="74"/>
      <c r="J16" s="74"/>
      <c r="K16" s="61">
        <f t="shared" si="5"/>
        <v>0</v>
      </c>
    </row>
    <row r="17" spans="2:11">
      <c r="B17" s="78" t="s">
        <v>51</v>
      </c>
      <c r="C17" s="74"/>
      <c r="D17" s="74"/>
      <c r="E17" s="61">
        <f t="shared" si="3"/>
        <v>0</v>
      </c>
      <c r="F17" s="74"/>
      <c r="G17" s="74"/>
      <c r="H17" s="61">
        <f t="shared" si="4"/>
        <v>0</v>
      </c>
      <c r="I17" s="74"/>
      <c r="J17" s="74"/>
      <c r="K17" s="61">
        <f t="shared" si="5"/>
        <v>0</v>
      </c>
    </row>
    <row r="18" spans="2:11" ht="15" thickBot="1">
      <c r="B18" s="79" t="s">
        <v>52</v>
      </c>
      <c r="C18" s="64"/>
      <c r="D18" s="64"/>
      <c r="E18" s="65">
        <f>C18*D18</f>
        <v>0</v>
      </c>
      <c r="F18" s="64"/>
      <c r="G18" s="64"/>
      <c r="H18" s="65">
        <f>F18*G18</f>
        <v>0</v>
      </c>
      <c r="I18" s="64"/>
      <c r="J18" s="64"/>
      <c r="K18" s="65">
        <f>I18*J18</f>
        <v>0</v>
      </c>
    </row>
    <row r="19" spans="2:11" ht="15" thickBot="1">
      <c r="B19" s="86" t="s">
        <v>48</v>
      </c>
      <c r="C19" s="85">
        <f>SUM(C13:C18)</f>
        <v>0</v>
      </c>
      <c r="D19" s="83"/>
      <c r="E19" s="84">
        <f>SUM(E13:E18)</f>
        <v>0</v>
      </c>
      <c r="F19" s="84">
        <f t="shared" ref="F19:K19" si="6">SUM(F13:F18)</f>
        <v>0</v>
      </c>
      <c r="G19" s="84"/>
      <c r="H19" s="84">
        <f t="shared" si="6"/>
        <v>0</v>
      </c>
      <c r="I19" s="84">
        <f t="shared" si="6"/>
        <v>0</v>
      </c>
      <c r="J19" s="84"/>
      <c r="K19" s="84">
        <f t="shared" si="6"/>
        <v>0</v>
      </c>
    </row>
    <row r="20" spans="2:11">
      <c r="B20" s="76" t="s">
        <v>41</v>
      </c>
      <c r="C20" s="81"/>
      <c r="D20" s="56"/>
      <c r="E20" s="57"/>
      <c r="F20" s="81"/>
      <c r="G20" s="56"/>
      <c r="H20" s="57"/>
      <c r="I20" s="81"/>
      <c r="J20" s="56"/>
      <c r="K20" s="57"/>
    </row>
    <row r="21" spans="2:11">
      <c r="B21" s="77" t="s">
        <v>39</v>
      </c>
      <c r="C21" s="60"/>
      <c r="D21" s="60"/>
      <c r="E21" s="61">
        <f>C21*D21</f>
        <v>0</v>
      </c>
      <c r="F21" s="60"/>
      <c r="G21" s="60"/>
      <c r="H21" s="61">
        <f>F21*G21</f>
        <v>0</v>
      </c>
      <c r="I21" s="60"/>
      <c r="J21" s="60"/>
      <c r="K21" s="61">
        <f>I21*J21</f>
        <v>0</v>
      </c>
    </row>
    <row r="22" spans="2:11">
      <c r="B22" s="78" t="s">
        <v>40</v>
      </c>
      <c r="C22" s="74"/>
      <c r="D22" s="74"/>
      <c r="E22" s="61">
        <f t="shared" ref="E22:E25" si="7">C22*D22</f>
        <v>0</v>
      </c>
      <c r="F22" s="74"/>
      <c r="G22" s="74"/>
      <c r="H22" s="61">
        <f t="shared" ref="H22:H25" si="8">F22*G22</f>
        <v>0</v>
      </c>
      <c r="I22" s="74"/>
      <c r="J22" s="74"/>
      <c r="K22" s="61">
        <f t="shared" ref="K22:K25" si="9">I22*J22</f>
        <v>0</v>
      </c>
    </row>
    <row r="23" spans="2:11">
      <c r="B23" s="78" t="s">
        <v>44</v>
      </c>
      <c r="C23" s="74"/>
      <c r="D23" s="74"/>
      <c r="E23" s="61">
        <f t="shared" si="7"/>
        <v>0</v>
      </c>
      <c r="F23" s="74"/>
      <c r="G23" s="74"/>
      <c r="H23" s="61">
        <f t="shared" si="8"/>
        <v>0</v>
      </c>
      <c r="I23" s="74"/>
      <c r="J23" s="74"/>
      <c r="K23" s="61">
        <f t="shared" si="9"/>
        <v>0</v>
      </c>
    </row>
    <row r="24" spans="2:11">
      <c r="B24" s="78" t="s">
        <v>50</v>
      </c>
      <c r="C24" s="74"/>
      <c r="D24" s="74"/>
      <c r="E24" s="61">
        <f t="shared" si="7"/>
        <v>0</v>
      </c>
      <c r="F24" s="74"/>
      <c r="G24" s="74"/>
      <c r="H24" s="61">
        <f t="shared" si="8"/>
        <v>0</v>
      </c>
      <c r="I24" s="74"/>
      <c r="J24" s="74"/>
      <c r="K24" s="61">
        <f t="shared" si="9"/>
        <v>0</v>
      </c>
    </row>
    <row r="25" spans="2:11">
      <c r="B25" s="78" t="s">
        <v>51</v>
      </c>
      <c r="C25" s="74"/>
      <c r="D25" s="74"/>
      <c r="E25" s="61">
        <f t="shared" si="7"/>
        <v>0</v>
      </c>
      <c r="F25" s="74"/>
      <c r="G25" s="74"/>
      <c r="H25" s="61">
        <f t="shared" si="8"/>
        <v>0</v>
      </c>
      <c r="I25" s="74"/>
      <c r="J25" s="74"/>
      <c r="K25" s="61">
        <f t="shared" si="9"/>
        <v>0</v>
      </c>
    </row>
    <row r="26" spans="2:11" ht="15" thickBot="1">
      <c r="B26" s="79" t="s">
        <v>52</v>
      </c>
      <c r="C26" s="64"/>
      <c r="D26" s="64"/>
      <c r="E26" s="65">
        <f>C26*D26</f>
        <v>0</v>
      </c>
      <c r="F26" s="64"/>
      <c r="G26" s="64"/>
      <c r="H26" s="65">
        <f>F26*G26</f>
        <v>0</v>
      </c>
      <c r="I26" s="64"/>
      <c r="J26" s="64"/>
      <c r="K26" s="65">
        <f>I26*J26</f>
        <v>0</v>
      </c>
    </row>
    <row r="27" spans="2:11" ht="15" thickBot="1">
      <c r="B27" s="82" t="s">
        <v>102</v>
      </c>
      <c r="C27" s="67">
        <f>SUM(C21:C26)</f>
        <v>0</v>
      </c>
      <c r="D27" s="68"/>
      <c r="E27" s="69">
        <f>SUM(E21:E26)</f>
        <v>0</v>
      </c>
      <c r="F27" s="67">
        <f>SUM(F21:F26)</f>
        <v>0</v>
      </c>
      <c r="G27" s="68"/>
      <c r="H27" s="69">
        <f>SUM(H21:H26)</f>
        <v>0</v>
      </c>
      <c r="I27" s="67">
        <f>SUM(I21:I26)</f>
        <v>0</v>
      </c>
      <c r="J27" s="68"/>
      <c r="K27" s="69">
        <f>SUM(K21:K26)</f>
        <v>0</v>
      </c>
    </row>
    <row r="28" spans="2:11">
      <c r="B28" s="76" t="s">
        <v>42</v>
      </c>
      <c r="C28" s="81"/>
      <c r="D28" s="56"/>
      <c r="E28" s="57"/>
      <c r="F28" s="81"/>
      <c r="G28" s="56"/>
      <c r="H28" s="57"/>
      <c r="I28" s="81"/>
      <c r="J28" s="56"/>
      <c r="K28" s="57"/>
    </row>
    <row r="29" spans="2:11">
      <c r="B29" s="77" t="s">
        <v>39</v>
      </c>
      <c r="C29" s="60"/>
      <c r="D29" s="60"/>
      <c r="E29" s="61">
        <f>C29*D29</f>
        <v>0</v>
      </c>
      <c r="F29" s="60"/>
      <c r="G29" s="60"/>
      <c r="H29" s="61">
        <f>F29*G29</f>
        <v>0</v>
      </c>
      <c r="I29" s="60"/>
      <c r="J29" s="60"/>
      <c r="K29" s="61">
        <f>I29*J29</f>
        <v>0</v>
      </c>
    </row>
    <row r="30" spans="2:11">
      <c r="B30" s="78" t="s">
        <v>40</v>
      </c>
      <c r="C30" s="74"/>
      <c r="D30" s="74"/>
      <c r="E30" s="61">
        <f t="shared" ref="E30:E33" si="10">C30*D30</f>
        <v>0</v>
      </c>
      <c r="F30" s="74"/>
      <c r="G30" s="74"/>
      <c r="H30" s="61">
        <f t="shared" ref="H30:H33" si="11">F30*G30</f>
        <v>0</v>
      </c>
      <c r="I30" s="74"/>
      <c r="J30" s="74"/>
      <c r="K30" s="61">
        <f t="shared" ref="K30:K33" si="12">I30*J30</f>
        <v>0</v>
      </c>
    </row>
    <row r="31" spans="2:11">
      <c r="B31" s="78" t="s">
        <v>44</v>
      </c>
      <c r="C31" s="74"/>
      <c r="D31" s="74"/>
      <c r="E31" s="61">
        <f t="shared" si="10"/>
        <v>0</v>
      </c>
      <c r="F31" s="74"/>
      <c r="G31" s="74"/>
      <c r="H31" s="61">
        <f t="shared" si="11"/>
        <v>0</v>
      </c>
      <c r="I31" s="74"/>
      <c r="J31" s="74"/>
      <c r="K31" s="61">
        <f t="shared" si="12"/>
        <v>0</v>
      </c>
    </row>
    <row r="32" spans="2:11">
      <c r="B32" s="78" t="s">
        <v>50</v>
      </c>
      <c r="C32" s="74"/>
      <c r="D32" s="74"/>
      <c r="E32" s="61">
        <f t="shared" si="10"/>
        <v>0</v>
      </c>
      <c r="F32" s="74"/>
      <c r="G32" s="74"/>
      <c r="H32" s="61">
        <f t="shared" si="11"/>
        <v>0</v>
      </c>
      <c r="I32" s="74"/>
      <c r="J32" s="74"/>
      <c r="K32" s="61">
        <f t="shared" si="12"/>
        <v>0</v>
      </c>
    </row>
    <row r="33" spans="2:11">
      <c r="B33" s="78" t="s">
        <v>51</v>
      </c>
      <c r="C33" s="74"/>
      <c r="D33" s="74"/>
      <c r="E33" s="61">
        <f t="shared" si="10"/>
        <v>0</v>
      </c>
      <c r="F33" s="74"/>
      <c r="G33" s="74"/>
      <c r="H33" s="61">
        <f t="shared" si="11"/>
        <v>0</v>
      </c>
      <c r="I33" s="74"/>
      <c r="J33" s="74"/>
      <c r="K33" s="61">
        <f t="shared" si="12"/>
        <v>0</v>
      </c>
    </row>
    <row r="34" spans="2:11" ht="15" thickBot="1">
      <c r="B34" s="79" t="s">
        <v>52</v>
      </c>
      <c r="C34" s="64"/>
      <c r="D34" s="64"/>
      <c r="E34" s="65">
        <f>C34*D34</f>
        <v>0</v>
      </c>
      <c r="F34" s="64"/>
      <c r="G34" s="64"/>
      <c r="H34" s="65">
        <f>F34*G34</f>
        <v>0</v>
      </c>
      <c r="I34" s="64"/>
      <c r="J34" s="64"/>
      <c r="K34" s="65">
        <f>I34*J34</f>
        <v>0</v>
      </c>
    </row>
    <row r="35" spans="2:11" ht="15" thickBot="1">
      <c r="B35" s="82" t="s">
        <v>64</v>
      </c>
      <c r="C35" s="67">
        <f>SUM(C29:C34)</f>
        <v>0</v>
      </c>
      <c r="D35" s="68"/>
      <c r="E35" s="69">
        <f>SUM(E29:E34)</f>
        <v>0</v>
      </c>
      <c r="F35" s="67">
        <f>SUM(F29:F34)</f>
        <v>0</v>
      </c>
      <c r="G35" s="68"/>
      <c r="H35" s="69">
        <f>SUM(H29:H34)</f>
        <v>0</v>
      </c>
      <c r="I35" s="67">
        <f>SUM(I29:I34)</f>
        <v>0</v>
      </c>
      <c r="J35" s="68"/>
      <c r="K35" s="69">
        <f>SUM(K29:K34)</f>
        <v>0</v>
      </c>
    </row>
  </sheetData>
  <mergeCells count="4">
    <mergeCell ref="C2:E2"/>
    <mergeCell ref="F2:H2"/>
    <mergeCell ref="A1:B1"/>
    <mergeCell ref="I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2"/>
  <sheetViews>
    <sheetView topLeftCell="A9" zoomScale="70" zoomScaleNormal="70" workbookViewId="0">
      <selection activeCell="B2" sqref="B2:E34"/>
    </sheetView>
  </sheetViews>
  <sheetFormatPr baseColWidth="10" defaultRowHeight="14.4"/>
  <cols>
    <col min="2" max="2" width="20.77734375" customWidth="1"/>
  </cols>
  <sheetData>
    <row r="1" spans="1:11" ht="15" thickBot="1">
      <c r="A1" s="210" t="s">
        <v>62</v>
      </c>
      <c r="B1" s="210"/>
    </row>
    <row r="2" spans="1:11" ht="15" thickBot="1">
      <c r="C2" s="190" t="s">
        <v>63</v>
      </c>
      <c r="D2" s="191"/>
      <c r="E2" s="192"/>
      <c r="F2" s="190" t="s">
        <v>75</v>
      </c>
      <c r="G2" s="191"/>
      <c r="H2" s="192"/>
      <c r="I2" s="190" t="s">
        <v>76</v>
      </c>
      <c r="J2" s="191"/>
      <c r="K2" s="192"/>
    </row>
    <row r="3" spans="1:11" ht="15" thickBot="1">
      <c r="C3" s="51" t="s">
        <v>29</v>
      </c>
      <c r="D3" s="52" t="s">
        <v>30</v>
      </c>
      <c r="E3" s="53" t="s">
        <v>31</v>
      </c>
      <c r="F3" s="51" t="s">
        <v>29</v>
      </c>
      <c r="G3" s="52" t="s">
        <v>30</v>
      </c>
      <c r="H3" s="53" t="s">
        <v>31</v>
      </c>
      <c r="I3" s="51" t="s">
        <v>29</v>
      </c>
      <c r="J3" s="52" t="s">
        <v>30</v>
      </c>
      <c r="K3" s="53" t="s">
        <v>31</v>
      </c>
    </row>
    <row r="4" spans="1:11" ht="15" thickBot="1">
      <c r="B4" s="87" t="s">
        <v>71</v>
      </c>
      <c r="C4" s="88">
        <v>1400</v>
      </c>
      <c r="D4" s="80"/>
      <c r="E4" s="89">
        <v>3194.2</v>
      </c>
      <c r="F4" s="88">
        <v>1400</v>
      </c>
      <c r="G4" s="80"/>
      <c r="H4" s="89">
        <v>3194.2</v>
      </c>
      <c r="I4" s="88">
        <v>1400</v>
      </c>
      <c r="J4" s="80"/>
      <c r="K4" s="89">
        <v>3194.2</v>
      </c>
    </row>
    <row r="5" spans="1:11" ht="15" thickBot="1">
      <c r="B5" s="90" t="s">
        <v>56</v>
      </c>
      <c r="C5" s="91"/>
      <c r="D5" s="92"/>
      <c r="E5" s="93"/>
      <c r="F5" s="91"/>
      <c r="G5" s="92"/>
      <c r="H5" s="93"/>
      <c r="I5" s="91"/>
      <c r="J5" s="92"/>
      <c r="K5" s="93"/>
    </row>
    <row r="6" spans="1:11" ht="15" thickBot="1">
      <c r="B6" s="90" t="s">
        <v>72</v>
      </c>
      <c r="C6" s="91"/>
      <c r="D6" s="92"/>
      <c r="E6" s="93"/>
      <c r="F6" s="91"/>
      <c r="G6" s="92"/>
      <c r="H6" s="93"/>
      <c r="I6" s="91"/>
      <c r="J6" s="92"/>
      <c r="K6" s="93"/>
    </row>
    <row r="7" spans="1:11" ht="15" thickBot="1">
      <c r="B7" s="90" t="s">
        <v>73</v>
      </c>
      <c r="C7" s="91"/>
      <c r="D7" s="92"/>
      <c r="E7" s="93"/>
      <c r="F7" s="91"/>
      <c r="G7" s="92"/>
      <c r="H7" s="93"/>
      <c r="I7" s="91"/>
      <c r="J7" s="92"/>
      <c r="K7" s="93"/>
    </row>
    <row r="8" spans="1:11" ht="15" thickBot="1">
      <c r="B8" s="90" t="s">
        <v>53</v>
      </c>
      <c r="C8" s="94">
        <v>510</v>
      </c>
      <c r="D8" s="95">
        <v>10</v>
      </c>
      <c r="E8" s="96">
        <f>SUM(C8*D8)</f>
        <v>5100</v>
      </c>
      <c r="F8" s="94">
        <v>510</v>
      </c>
      <c r="G8" s="95">
        <v>10</v>
      </c>
      <c r="H8" s="96">
        <f>SUM(F8*G8)</f>
        <v>5100</v>
      </c>
      <c r="I8" s="94">
        <v>510</v>
      </c>
      <c r="J8" s="95">
        <v>10</v>
      </c>
      <c r="K8" s="96">
        <f>SUM(I8*J8)</f>
        <v>5100</v>
      </c>
    </row>
    <row r="9" spans="1:11" ht="15" thickBot="1">
      <c r="B9" s="97" t="s">
        <v>54</v>
      </c>
      <c r="C9" s="98">
        <v>1400</v>
      </c>
      <c r="D9" s="99">
        <v>4.2828999999999997</v>
      </c>
      <c r="E9" s="100">
        <f>C9*D9</f>
        <v>5996.0599999999995</v>
      </c>
      <c r="F9" s="98">
        <v>1400</v>
      </c>
      <c r="G9" s="99">
        <v>4.2828999999999997</v>
      </c>
      <c r="H9" s="100">
        <f>F9*G9</f>
        <v>5996.0599999999995</v>
      </c>
      <c r="I9" s="98">
        <v>1400</v>
      </c>
      <c r="J9" s="99">
        <v>4.2828999999999997</v>
      </c>
      <c r="K9" s="100">
        <f>I9*J9</f>
        <v>5996.0599999999995</v>
      </c>
    </row>
    <row r="10" spans="1:11" ht="15" thickBot="1">
      <c r="B10" s="155" t="s">
        <v>55</v>
      </c>
      <c r="C10" s="156"/>
      <c r="D10" s="157"/>
      <c r="E10" s="158">
        <f>SUM(E4:E9)</f>
        <v>14290.26</v>
      </c>
      <c r="F10" s="156"/>
      <c r="G10" s="157"/>
      <c r="H10" s="158">
        <f>SUM(H4:H9)</f>
        <v>14290.26</v>
      </c>
      <c r="I10" s="156"/>
      <c r="J10" s="157"/>
      <c r="K10" s="158">
        <f>SUM(K4:K9)</f>
        <v>14290.26</v>
      </c>
    </row>
    <row r="11" spans="1:11" ht="15" thickBot="1">
      <c r="B11" s="101" t="s">
        <v>71</v>
      </c>
      <c r="C11" s="102">
        <v>1400</v>
      </c>
      <c r="D11" s="103"/>
      <c r="E11" s="104">
        <v>3194.2</v>
      </c>
      <c r="F11" s="102">
        <v>1400</v>
      </c>
      <c r="G11" s="103"/>
      <c r="H11" s="104">
        <v>3194.2</v>
      </c>
      <c r="I11" s="102">
        <v>1400</v>
      </c>
      <c r="J11" s="103"/>
      <c r="K11" s="104">
        <v>3194.2</v>
      </c>
    </row>
    <row r="12" spans="1:11" ht="15" thickBot="1">
      <c r="B12" s="105" t="s">
        <v>56</v>
      </c>
      <c r="C12" s="106"/>
      <c r="D12" s="107"/>
      <c r="E12" s="108"/>
      <c r="F12" s="106"/>
      <c r="G12" s="107"/>
      <c r="H12" s="108"/>
      <c r="I12" s="106"/>
      <c r="J12" s="107"/>
      <c r="K12" s="108"/>
    </row>
    <row r="13" spans="1:11" ht="15" thickBot="1">
      <c r="B13" s="105" t="s">
        <v>72</v>
      </c>
      <c r="C13" s="106"/>
      <c r="D13" s="107"/>
      <c r="E13" s="108"/>
      <c r="F13" s="106"/>
      <c r="G13" s="107"/>
      <c r="H13" s="108"/>
      <c r="I13" s="106"/>
      <c r="J13" s="107"/>
      <c r="K13" s="108"/>
    </row>
    <row r="14" spans="1:11" ht="15" thickBot="1">
      <c r="B14" s="105" t="s">
        <v>73</v>
      </c>
      <c r="C14" s="106"/>
      <c r="D14" s="107"/>
      <c r="E14" s="108"/>
      <c r="F14" s="106"/>
      <c r="G14" s="107"/>
      <c r="H14" s="108"/>
      <c r="I14" s="106"/>
      <c r="J14" s="107"/>
      <c r="K14" s="108"/>
    </row>
    <row r="15" spans="1:11" ht="15" thickBot="1">
      <c r="B15" s="101" t="s">
        <v>57</v>
      </c>
      <c r="C15" s="109">
        <v>1500</v>
      </c>
      <c r="D15" s="110">
        <v>11</v>
      </c>
      <c r="E15" s="111">
        <f>C15*D15</f>
        <v>16500</v>
      </c>
      <c r="F15" s="109">
        <v>1500</v>
      </c>
      <c r="G15" s="110">
        <v>11</v>
      </c>
      <c r="H15" s="111">
        <f>F15*G15</f>
        <v>16500</v>
      </c>
      <c r="I15" s="109">
        <v>1500</v>
      </c>
      <c r="J15" s="110">
        <v>11</v>
      </c>
      <c r="K15" s="111">
        <f>I15*J15</f>
        <v>16500</v>
      </c>
    </row>
    <row r="16" spans="1:11" ht="15" thickBot="1">
      <c r="B16" s="101" t="s">
        <v>58</v>
      </c>
      <c r="C16" s="112">
        <v>1500</v>
      </c>
      <c r="D16" s="113">
        <v>2.097</v>
      </c>
      <c r="E16" s="114">
        <f>C16*D16</f>
        <v>3145.5</v>
      </c>
      <c r="F16" s="112">
        <v>1500</v>
      </c>
      <c r="G16" s="113">
        <v>2.097</v>
      </c>
      <c r="H16" s="114">
        <f>F16*G16</f>
        <v>3145.5</v>
      </c>
      <c r="I16" s="112">
        <v>1500</v>
      </c>
      <c r="J16" s="113">
        <v>2.097</v>
      </c>
      <c r="K16" s="114">
        <f>I16*J16</f>
        <v>3145.5</v>
      </c>
    </row>
    <row r="17" spans="2:11" ht="15" thickBot="1">
      <c r="B17" s="115" t="s">
        <v>59</v>
      </c>
      <c r="C17" s="116"/>
      <c r="D17" s="117"/>
      <c r="E17" s="118">
        <f>SUM(E10:E16)</f>
        <v>37129.96</v>
      </c>
      <c r="F17" s="116"/>
      <c r="G17" s="117"/>
      <c r="H17" s="118">
        <f>SUM(H10:H16)</f>
        <v>37129.96</v>
      </c>
      <c r="I17" s="116"/>
      <c r="J17" s="117"/>
      <c r="K17" s="118">
        <f>SUM(K10:K16)</f>
        <v>37129.96</v>
      </c>
    </row>
    <row r="18" spans="2:11" ht="15" thickBot="1">
      <c r="B18" s="119" t="s">
        <v>71</v>
      </c>
      <c r="C18" s="120">
        <v>1400</v>
      </c>
      <c r="D18" s="121"/>
      <c r="E18" s="122">
        <v>3194.2</v>
      </c>
      <c r="F18" s="120">
        <v>1400</v>
      </c>
      <c r="G18" s="121"/>
      <c r="H18" s="122">
        <v>3194.2</v>
      </c>
      <c r="I18" s="120">
        <v>1400</v>
      </c>
      <c r="J18" s="121"/>
      <c r="K18" s="122">
        <v>3194.2</v>
      </c>
    </row>
    <row r="19" spans="2:11" ht="15" thickBot="1">
      <c r="B19" s="123" t="s">
        <v>56</v>
      </c>
      <c r="C19" s="124"/>
      <c r="D19" s="125"/>
      <c r="E19" s="126"/>
      <c r="F19" s="124"/>
      <c r="G19" s="125"/>
      <c r="H19" s="126"/>
      <c r="I19" s="124"/>
      <c r="J19" s="125"/>
      <c r="K19" s="126"/>
    </row>
    <row r="20" spans="2:11" ht="15" thickBot="1">
      <c r="B20" s="123" t="s">
        <v>72</v>
      </c>
      <c r="C20" s="124"/>
      <c r="D20" s="125"/>
      <c r="E20" s="126"/>
      <c r="F20" s="124"/>
      <c r="G20" s="125"/>
      <c r="H20" s="126"/>
      <c r="I20" s="124"/>
      <c r="J20" s="125"/>
      <c r="K20" s="126"/>
    </row>
    <row r="21" spans="2:11" ht="15" thickBot="1">
      <c r="B21" s="123" t="s">
        <v>73</v>
      </c>
      <c r="C21" s="124"/>
      <c r="D21" s="125"/>
      <c r="E21" s="126"/>
      <c r="F21" s="124"/>
      <c r="G21" s="125"/>
      <c r="H21" s="126"/>
      <c r="I21" s="124"/>
      <c r="J21" s="125"/>
      <c r="K21" s="126"/>
    </row>
    <row r="22" spans="2:11" ht="15" thickBot="1">
      <c r="B22" s="119" t="s">
        <v>65</v>
      </c>
      <c r="C22" s="127">
        <v>1500</v>
      </c>
      <c r="D22" s="128">
        <v>11</v>
      </c>
      <c r="E22" s="129">
        <f>C22*D22</f>
        <v>16500</v>
      </c>
      <c r="F22" s="127">
        <v>1500</v>
      </c>
      <c r="G22" s="128">
        <v>11</v>
      </c>
      <c r="H22" s="129">
        <f>F22*G22</f>
        <v>16500</v>
      </c>
      <c r="I22" s="127">
        <v>1500</v>
      </c>
      <c r="J22" s="128">
        <v>11</v>
      </c>
      <c r="K22" s="129">
        <f>I22*J22</f>
        <v>16500</v>
      </c>
    </row>
    <row r="23" spans="2:11" ht="15" thickBot="1">
      <c r="B23" s="119" t="s">
        <v>66</v>
      </c>
      <c r="C23" s="130">
        <v>1500</v>
      </c>
      <c r="D23" s="131">
        <v>2.097</v>
      </c>
      <c r="E23" s="132">
        <f>C23*D23</f>
        <v>3145.5</v>
      </c>
      <c r="F23" s="130">
        <v>1500</v>
      </c>
      <c r="G23" s="131">
        <v>2.097</v>
      </c>
      <c r="H23" s="132">
        <f>F23*G23</f>
        <v>3145.5</v>
      </c>
      <c r="I23" s="130">
        <v>1500</v>
      </c>
      <c r="J23" s="131">
        <v>2.097</v>
      </c>
      <c r="K23" s="132">
        <f>I23*J23</f>
        <v>3145.5</v>
      </c>
    </row>
    <row r="24" spans="2:11" ht="15" thickBot="1">
      <c r="B24" s="137" t="s">
        <v>67</v>
      </c>
      <c r="C24" s="138"/>
      <c r="D24" s="139"/>
      <c r="E24" s="140">
        <f>SUM(E17:E23)</f>
        <v>59969.659999999996</v>
      </c>
      <c r="F24" s="138"/>
      <c r="G24" s="139"/>
      <c r="H24" s="140">
        <f>SUM(H17:H23)</f>
        <v>59969.659999999996</v>
      </c>
      <c r="I24" s="138"/>
      <c r="J24" s="139"/>
      <c r="K24" s="140">
        <f>SUM(K17:K23)</f>
        <v>59969.659999999996</v>
      </c>
    </row>
    <row r="25" spans="2:11" ht="15" thickBot="1">
      <c r="B25" s="141" t="s">
        <v>71</v>
      </c>
      <c r="C25" s="142">
        <v>1400</v>
      </c>
      <c r="D25" s="143"/>
      <c r="E25" s="144">
        <v>3194.2</v>
      </c>
      <c r="F25" s="142">
        <v>1400</v>
      </c>
      <c r="G25" s="143"/>
      <c r="H25" s="144">
        <v>3194.2</v>
      </c>
      <c r="I25" s="142">
        <v>1400</v>
      </c>
      <c r="J25" s="143"/>
      <c r="K25" s="144">
        <v>3194.2</v>
      </c>
    </row>
    <row r="26" spans="2:11" ht="15" thickBot="1">
      <c r="B26" s="145" t="s">
        <v>56</v>
      </c>
      <c r="C26" s="146"/>
      <c r="D26" s="147"/>
      <c r="E26" s="148"/>
      <c r="F26" s="146"/>
      <c r="G26" s="147"/>
      <c r="H26" s="148"/>
      <c r="I26" s="146"/>
      <c r="J26" s="147"/>
      <c r="K26" s="148"/>
    </row>
    <row r="27" spans="2:11" ht="15" thickBot="1">
      <c r="B27" s="145" t="s">
        <v>72</v>
      </c>
      <c r="C27" s="146"/>
      <c r="D27" s="147"/>
      <c r="E27" s="148"/>
      <c r="F27" s="146"/>
      <c r="G27" s="147"/>
      <c r="H27" s="148"/>
      <c r="I27" s="146"/>
      <c r="J27" s="147"/>
      <c r="K27" s="148"/>
    </row>
    <row r="28" spans="2:11" ht="15" thickBot="1">
      <c r="B28" s="145" t="s">
        <v>73</v>
      </c>
      <c r="C28" s="146"/>
      <c r="D28" s="147"/>
      <c r="E28" s="148"/>
      <c r="F28" s="146"/>
      <c r="G28" s="147"/>
      <c r="H28" s="148"/>
      <c r="I28" s="146"/>
      <c r="J28" s="147"/>
      <c r="K28" s="148"/>
    </row>
    <row r="29" spans="2:11" ht="15" thickBot="1">
      <c r="B29" s="141" t="s">
        <v>68</v>
      </c>
      <c r="C29" s="149">
        <v>1500</v>
      </c>
      <c r="D29" s="150">
        <v>11</v>
      </c>
      <c r="E29" s="151">
        <f>C29*D29</f>
        <v>16500</v>
      </c>
      <c r="F29" s="149">
        <v>1500</v>
      </c>
      <c r="G29" s="150">
        <v>11</v>
      </c>
      <c r="H29" s="151">
        <f>F29*G29</f>
        <v>16500</v>
      </c>
      <c r="I29" s="149">
        <v>1500</v>
      </c>
      <c r="J29" s="150">
        <v>11</v>
      </c>
      <c r="K29" s="151">
        <f>I29*J29</f>
        <v>16500</v>
      </c>
    </row>
    <row r="30" spans="2:11" ht="15" thickBot="1">
      <c r="B30" s="141" t="s">
        <v>69</v>
      </c>
      <c r="C30" s="152">
        <v>1500</v>
      </c>
      <c r="D30" s="153">
        <v>2.097</v>
      </c>
      <c r="E30" s="154">
        <f>C30*D30</f>
        <v>3145.5</v>
      </c>
      <c r="F30" s="152">
        <v>1500</v>
      </c>
      <c r="G30" s="153">
        <v>2.097</v>
      </c>
      <c r="H30" s="154">
        <f>F30*G30</f>
        <v>3145.5</v>
      </c>
      <c r="I30" s="152">
        <v>1500</v>
      </c>
      <c r="J30" s="153">
        <v>2.097</v>
      </c>
      <c r="K30" s="154">
        <f>I30*J30</f>
        <v>3145.5</v>
      </c>
    </row>
    <row r="31" spans="2:11" ht="15" thickBot="1">
      <c r="B31" s="133" t="s">
        <v>70</v>
      </c>
      <c r="C31" s="134"/>
      <c r="D31" s="135"/>
      <c r="E31" s="136">
        <f>SUM(E24:E30)</f>
        <v>82809.359999999986</v>
      </c>
      <c r="F31" s="134"/>
      <c r="G31" s="135"/>
      <c r="H31" s="136">
        <f>SUM(H24:H30)</f>
        <v>82809.359999999986</v>
      </c>
      <c r="I31" s="134"/>
      <c r="J31" s="135"/>
      <c r="K31" s="136">
        <f>SUM(K24:K30)</f>
        <v>82809.359999999986</v>
      </c>
    </row>
    <row r="32" spans="2:11" ht="15" thickBot="1">
      <c r="B32" s="163" t="s">
        <v>60</v>
      </c>
      <c r="C32" s="159"/>
      <c r="D32" s="160"/>
      <c r="E32" s="161">
        <f>3860</f>
        <v>3860</v>
      </c>
      <c r="F32" s="159"/>
      <c r="G32" s="160"/>
      <c r="H32" s="161">
        <f>3860</f>
        <v>3860</v>
      </c>
      <c r="I32" s="159"/>
      <c r="J32" s="160"/>
      <c r="K32" s="161">
        <f>3860</f>
        <v>3860</v>
      </c>
    </row>
    <row r="33" spans="2:11" ht="15" thickBot="1">
      <c r="B33" s="164" t="s">
        <v>61</v>
      </c>
      <c r="C33" s="162"/>
      <c r="D33" s="160"/>
      <c r="E33" s="161">
        <f>-5000</f>
        <v>-5000</v>
      </c>
      <c r="F33" s="162"/>
      <c r="G33" s="160"/>
      <c r="H33" s="161">
        <f>-5000</f>
        <v>-5000</v>
      </c>
      <c r="I33" s="162"/>
      <c r="J33" s="160"/>
      <c r="K33" s="161">
        <f>-5000</f>
        <v>-5000</v>
      </c>
    </row>
    <row r="34" spans="2:11" ht="15" thickBot="1">
      <c r="B34" s="165" t="s">
        <v>74</v>
      </c>
      <c r="C34" s="166"/>
      <c r="D34" s="167"/>
      <c r="E34" s="168">
        <f>SUM(E31:E33)</f>
        <v>81669.359999999986</v>
      </c>
      <c r="F34" s="166"/>
      <c r="G34" s="167"/>
      <c r="H34" s="168">
        <f>SUM(H31:H33)</f>
        <v>81669.359999999986</v>
      </c>
      <c r="I34" s="166"/>
      <c r="J34" s="167"/>
      <c r="K34" s="168">
        <f>SUM(K31:K33)</f>
        <v>81669.359999999986</v>
      </c>
    </row>
    <row r="39" spans="2:11" ht="15" thickBot="1"/>
    <row r="40" spans="2:11" ht="15" thickBot="1">
      <c r="C40" s="190" t="s">
        <v>27</v>
      </c>
      <c r="D40" s="191"/>
      <c r="E40" s="192"/>
      <c r="F40" s="190" t="s">
        <v>28</v>
      </c>
      <c r="G40" s="191"/>
      <c r="H40" s="192"/>
      <c r="I40" s="190" t="s">
        <v>36</v>
      </c>
      <c r="J40" s="191"/>
      <c r="K40" s="192"/>
    </row>
    <row r="41" spans="2:11" ht="15" thickBot="1">
      <c r="C41" s="51" t="s">
        <v>29</v>
      </c>
      <c r="D41" s="52" t="s">
        <v>30</v>
      </c>
      <c r="E41" s="53" t="s">
        <v>31</v>
      </c>
      <c r="F41" s="51" t="s">
        <v>29</v>
      </c>
      <c r="G41" s="52" t="s">
        <v>30</v>
      </c>
      <c r="H41" s="53" t="s">
        <v>31</v>
      </c>
      <c r="I41" s="51" t="s">
        <v>29</v>
      </c>
      <c r="J41" s="52" t="s">
        <v>30</v>
      </c>
      <c r="K41" s="53" t="s">
        <v>31</v>
      </c>
    </row>
    <row r="42" spans="2:11" ht="15" thickBot="1">
      <c r="B42" s="86" t="s">
        <v>48</v>
      </c>
      <c r="C42" s="71">
        <f>'Fiche Stock MP'!C19</f>
        <v>0</v>
      </c>
      <c r="D42" s="71">
        <f>'Fiche Stock MP'!D19</f>
        <v>0</v>
      </c>
      <c r="E42" s="71">
        <f>'Fiche Stock MP'!E19</f>
        <v>0</v>
      </c>
      <c r="F42" s="71">
        <f>'Fiche Stock MP'!F19</f>
        <v>0</v>
      </c>
      <c r="G42" s="71">
        <f>'Fiche Stock MP'!G19</f>
        <v>0</v>
      </c>
      <c r="H42" s="71">
        <f>'Fiche Stock MP'!H19</f>
        <v>0</v>
      </c>
      <c r="I42" s="71">
        <f>'Fiche Stock MP'!I19</f>
        <v>0</v>
      </c>
      <c r="J42" s="71">
        <f>'Fiche Stock MP'!J19</f>
        <v>0</v>
      </c>
      <c r="K42" s="71">
        <f>'Fiche Stock MP'!K19</f>
        <v>0</v>
      </c>
    </row>
  </sheetData>
  <mergeCells count="7">
    <mergeCell ref="A1:B1"/>
    <mergeCell ref="C2:E2"/>
    <mergeCell ref="F2:H2"/>
    <mergeCell ref="I2:K2"/>
    <mergeCell ref="C40:E40"/>
    <mergeCell ref="F40:H40"/>
    <mergeCell ref="I40:K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3" zoomScale="85" zoomScaleNormal="85" workbookViewId="0">
      <selection activeCell="C23" sqref="C23"/>
    </sheetView>
  </sheetViews>
  <sheetFormatPr baseColWidth="10" defaultRowHeight="14.4"/>
  <cols>
    <col min="2" max="2" width="20.77734375" customWidth="1"/>
  </cols>
  <sheetData>
    <row r="1" spans="1:11" ht="15" thickBot="1">
      <c r="A1" s="210" t="s">
        <v>79</v>
      </c>
      <c r="B1" s="210"/>
    </row>
    <row r="2" spans="1:11" ht="15" thickBot="1">
      <c r="C2" s="190" t="s">
        <v>63</v>
      </c>
      <c r="D2" s="191"/>
      <c r="E2" s="192"/>
      <c r="F2" s="190" t="s">
        <v>75</v>
      </c>
      <c r="G2" s="191"/>
      <c r="H2" s="192"/>
      <c r="I2" s="190" t="s">
        <v>76</v>
      </c>
      <c r="J2" s="191"/>
      <c r="K2" s="192"/>
    </row>
    <row r="3" spans="1:11" ht="15" thickBot="1">
      <c r="C3" s="51" t="s">
        <v>29</v>
      </c>
      <c r="D3" s="52" t="s">
        <v>30</v>
      </c>
      <c r="E3" s="53" t="s">
        <v>31</v>
      </c>
      <c r="F3" s="51" t="s">
        <v>29</v>
      </c>
      <c r="G3" s="52" t="s">
        <v>30</v>
      </c>
      <c r="H3" s="53" t="s">
        <v>31</v>
      </c>
      <c r="I3" s="51" t="s">
        <v>29</v>
      </c>
      <c r="J3" s="52" t="s">
        <v>30</v>
      </c>
      <c r="K3" s="53" t="s">
        <v>31</v>
      </c>
    </row>
    <row r="4" spans="1:11">
      <c r="B4" s="76" t="s">
        <v>78</v>
      </c>
      <c r="C4" s="81"/>
      <c r="D4" s="56"/>
      <c r="E4" s="57"/>
      <c r="F4" s="81"/>
      <c r="G4" s="56"/>
      <c r="H4" s="57"/>
      <c r="I4" s="81"/>
      <c r="J4" s="56"/>
      <c r="K4" s="57"/>
    </row>
    <row r="5" spans="1:11">
      <c r="B5" s="77" t="s">
        <v>39</v>
      </c>
      <c r="C5" s="60"/>
      <c r="D5" s="60"/>
      <c r="E5" s="61">
        <f>C5*D5</f>
        <v>0</v>
      </c>
      <c r="F5" s="60"/>
      <c r="G5" s="60"/>
      <c r="H5" s="61">
        <f>F5*G5</f>
        <v>0</v>
      </c>
      <c r="I5" s="60"/>
      <c r="J5" s="60"/>
      <c r="K5" s="61">
        <f>I5*J5</f>
        <v>0</v>
      </c>
    </row>
    <row r="6" spans="1:11">
      <c r="B6" s="78" t="s">
        <v>40</v>
      </c>
      <c r="C6" s="74"/>
      <c r="D6" s="74"/>
      <c r="E6" s="61">
        <f>C6*D6</f>
        <v>0</v>
      </c>
      <c r="F6" s="74"/>
      <c r="G6" s="74"/>
      <c r="H6" s="61">
        <f>F6*G6</f>
        <v>0</v>
      </c>
      <c r="I6" s="74"/>
      <c r="J6" s="74"/>
      <c r="K6" s="61">
        <f>I6*J6</f>
        <v>0</v>
      </c>
    </row>
    <row r="7" spans="1:11" ht="15" thickBot="1">
      <c r="B7" s="79" t="s">
        <v>44</v>
      </c>
      <c r="C7" s="64"/>
      <c r="D7" s="64"/>
      <c r="E7" s="65">
        <f>C7*D7</f>
        <v>0</v>
      </c>
      <c r="F7" s="64"/>
      <c r="G7" s="64"/>
      <c r="H7" s="65">
        <f>F7*G7</f>
        <v>0</v>
      </c>
      <c r="I7" s="64"/>
      <c r="J7" s="64"/>
      <c r="K7" s="65">
        <f>I7*J7</f>
        <v>0</v>
      </c>
    </row>
    <row r="8" spans="1:11">
      <c r="B8" s="76" t="s">
        <v>77</v>
      </c>
      <c r="C8" s="81"/>
      <c r="D8" s="56"/>
      <c r="E8" s="57"/>
      <c r="F8" s="81"/>
      <c r="G8" s="56"/>
      <c r="H8" s="57"/>
      <c r="I8" s="81"/>
      <c r="J8" s="56"/>
      <c r="K8" s="57"/>
    </row>
    <row r="9" spans="1:11">
      <c r="B9" s="77" t="s">
        <v>50</v>
      </c>
      <c r="C9" s="60"/>
      <c r="D9" s="60"/>
      <c r="E9" s="61">
        <f>C9*D9</f>
        <v>0</v>
      </c>
      <c r="F9" s="60"/>
      <c r="G9" s="60"/>
      <c r="H9" s="61">
        <f>F9*G9</f>
        <v>0</v>
      </c>
      <c r="I9" s="60"/>
      <c r="J9" s="60"/>
      <c r="K9" s="61">
        <f>I9*J9</f>
        <v>0</v>
      </c>
    </row>
    <row r="10" spans="1:11">
      <c r="A10" t="s">
        <v>80</v>
      </c>
      <c r="B10" s="78" t="s">
        <v>51</v>
      </c>
      <c r="C10" s="74"/>
      <c r="D10" s="74"/>
      <c r="E10" s="61">
        <f>C10*D10</f>
        <v>0</v>
      </c>
      <c r="F10" s="74"/>
      <c r="G10" s="74"/>
      <c r="H10" s="61">
        <f>F10*G10</f>
        <v>0</v>
      </c>
      <c r="I10" s="74"/>
      <c r="J10" s="74"/>
      <c r="K10" s="61">
        <f>I10*J10</f>
        <v>0</v>
      </c>
    </row>
    <row r="11" spans="1:11" ht="15" thickBot="1">
      <c r="B11" s="78" t="s">
        <v>52</v>
      </c>
      <c r="C11" s="74"/>
      <c r="D11" s="74"/>
      <c r="E11" s="61">
        <f t="shared" ref="E11" si="0">C11*D11</f>
        <v>0</v>
      </c>
      <c r="F11" s="74"/>
      <c r="G11" s="74"/>
      <c r="H11" s="61">
        <f t="shared" ref="H11" si="1">F11*G11</f>
        <v>0</v>
      </c>
      <c r="I11" s="74"/>
      <c r="J11" s="74"/>
      <c r="K11" s="61">
        <f t="shared" ref="K11" si="2">I11*J11</f>
        <v>0</v>
      </c>
    </row>
    <row r="12" spans="1:11" ht="15" thickBot="1">
      <c r="B12" s="70" t="s">
        <v>37</v>
      </c>
      <c r="C12" s="71">
        <f>SUM(C4:C7)</f>
        <v>0</v>
      </c>
      <c r="D12" s="72"/>
      <c r="E12" s="73">
        <f>SUM(E4:E7)</f>
        <v>0</v>
      </c>
      <c r="F12" s="71">
        <f>SUM(F4:F7)</f>
        <v>0</v>
      </c>
      <c r="G12" s="72"/>
      <c r="H12" s="73">
        <f>SUM(H4:H7)</f>
        <v>0</v>
      </c>
      <c r="I12" s="71">
        <f>SUM(I4:I7)</f>
        <v>0</v>
      </c>
      <c r="J12" s="72"/>
      <c r="K12" s="73">
        <f>SUM(K4:K7)</f>
        <v>0</v>
      </c>
    </row>
    <row r="13" spans="1:11">
      <c r="B13" s="76" t="s">
        <v>81</v>
      </c>
      <c r="C13" s="81"/>
      <c r="D13" s="56"/>
      <c r="E13" s="57"/>
      <c r="F13" s="81"/>
      <c r="G13" s="56"/>
      <c r="H13" s="57"/>
      <c r="I13" s="81"/>
      <c r="J13" s="56"/>
      <c r="K13" s="57"/>
    </row>
    <row r="14" spans="1:11">
      <c r="B14" s="77" t="s">
        <v>39</v>
      </c>
      <c r="C14" s="60"/>
      <c r="D14" s="60"/>
      <c r="E14" s="61">
        <f>C14*D14</f>
        <v>0</v>
      </c>
      <c r="F14" s="60"/>
      <c r="G14" s="60"/>
      <c r="H14" s="61">
        <f>F14*G14</f>
        <v>0</v>
      </c>
      <c r="I14" s="60"/>
      <c r="J14" s="60"/>
      <c r="K14" s="61">
        <f>I14*J14</f>
        <v>0</v>
      </c>
    </row>
    <row r="15" spans="1:11">
      <c r="B15" s="78" t="s">
        <v>40</v>
      </c>
      <c r="C15" s="74"/>
      <c r="D15" s="74"/>
      <c r="E15" s="61">
        <f t="shared" ref="E15:E16" si="3">C15*D15</f>
        <v>0</v>
      </c>
      <c r="F15" s="74"/>
      <c r="G15" s="74"/>
      <c r="H15" s="61">
        <f t="shared" ref="H15:H16" si="4">F15*G15</f>
        <v>0</v>
      </c>
      <c r="I15" s="74"/>
      <c r="J15" s="74"/>
      <c r="K15" s="61">
        <f t="shared" ref="K15:K16" si="5">I15*J15</f>
        <v>0</v>
      </c>
    </row>
    <row r="16" spans="1:11" ht="15" thickBot="1">
      <c r="B16" s="78" t="s">
        <v>44</v>
      </c>
      <c r="C16" s="74"/>
      <c r="D16" s="74"/>
      <c r="E16" s="75">
        <f t="shared" si="3"/>
        <v>0</v>
      </c>
      <c r="F16" s="74"/>
      <c r="G16" s="74"/>
      <c r="H16" s="75">
        <f t="shared" si="4"/>
        <v>0</v>
      </c>
      <c r="I16" s="74"/>
      <c r="J16" s="74"/>
      <c r="K16" s="75">
        <f t="shared" si="5"/>
        <v>0</v>
      </c>
    </row>
    <row r="17" spans="2:11" ht="15" thickBot="1">
      <c r="B17" s="86" t="s">
        <v>82</v>
      </c>
      <c r="C17" s="71">
        <f>SUM(C11:C16)</f>
        <v>0</v>
      </c>
      <c r="D17" s="72"/>
      <c r="E17" s="73">
        <f>SUM(E11:E16)</f>
        <v>0</v>
      </c>
      <c r="F17" s="71">
        <f>SUM(F11:F16)</f>
        <v>0</v>
      </c>
      <c r="G17" s="72"/>
      <c r="H17" s="73">
        <f>SUM(H11:H16)</f>
        <v>0</v>
      </c>
      <c r="I17" s="71">
        <f>SUM(I11:I16)</f>
        <v>0</v>
      </c>
      <c r="J17" s="72"/>
      <c r="K17" s="73">
        <f>SUM(K11:K16)</f>
        <v>0</v>
      </c>
    </row>
    <row r="18" spans="2:11">
      <c r="B18" s="76" t="s">
        <v>41</v>
      </c>
      <c r="C18" s="81"/>
      <c r="D18" s="56"/>
      <c r="E18" s="57"/>
      <c r="F18" s="81"/>
      <c r="G18" s="56"/>
      <c r="H18" s="57"/>
      <c r="I18" s="81"/>
      <c r="J18" s="56"/>
      <c r="K18" s="57"/>
    </row>
    <row r="19" spans="2:11">
      <c r="B19" s="77" t="s">
        <v>39</v>
      </c>
      <c r="C19" s="60"/>
      <c r="D19" s="60"/>
      <c r="E19" s="61">
        <f>C19*D19</f>
        <v>0</v>
      </c>
      <c r="F19" s="60"/>
      <c r="G19" s="60"/>
      <c r="H19" s="61">
        <f>F19*G19</f>
        <v>0</v>
      </c>
      <c r="I19" s="60"/>
      <c r="J19" s="60"/>
      <c r="K19" s="61">
        <f>I19*J19</f>
        <v>0</v>
      </c>
    </row>
    <row r="20" spans="2:11">
      <c r="B20" s="78" t="s">
        <v>40</v>
      </c>
      <c r="C20" s="74"/>
      <c r="D20" s="74"/>
      <c r="E20" s="61">
        <f>C20*D20</f>
        <v>0</v>
      </c>
      <c r="F20" s="74"/>
      <c r="G20" s="74"/>
      <c r="H20" s="61">
        <f>F20*G20</f>
        <v>0</v>
      </c>
      <c r="I20" s="74"/>
      <c r="J20" s="74"/>
      <c r="K20" s="61">
        <f>I20*J20</f>
        <v>0</v>
      </c>
    </row>
    <row r="21" spans="2:11">
      <c r="B21" s="77" t="s">
        <v>44</v>
      </c>
      <c r="C21" s="60"/>
      <c r="D21" s="60"/>
      <c r="E21" s="61">
        <f>C21*D21</f>
        <v>0</v>
      </c>
      <c r="F21" s="60"/>
      <c r="G21" s="60"/>
      <c r="H21" s="61">
        <f>F21*G21</f>
        <v>0</v>
      </c>
      <c r="I21" s="60"/>
      <c r="J21" s="60"/>
      <c r="K21" s="61">
        <f>I21*J21</f>
        <v>0</v>
      </c>
    </row>
    <row r="22" spans="2:11">
      <c r="B22" s="77" t="s">
        <v>50</v>
      </c>
      <c r="C22" s="60"/>
      <c r="D22" s="60"/>
      <c r="E22" s="61">
        <f>C22*D22</f>
        <v>0</v>
      </c>
      <c r="F22" s="60"/>
      <c r="G22" s="60"/>
      <c r="H22" s="61">
        <f>F22*G22</f>
        <v>0</v>
      </c>
      <c r="I22" s="60"/>
      <c r="J22" s="60"/>
      <c r="K22" s="61">
        <f>I22*J22</f>
        <v>0</v>
      </c>
    </row>
    <row r="23" spans="2:11">
      <c r="B23" s="78" t="s">
        <v>51</v>
      </c>
      <c r="C23" s="74"/>
      <c r="D23" s="74"/>
      <c r="E23" s="61">
        <f t="shared" ref="E23:E24" si="6">C23*D23</f>
        <v>0</v>
      </c>
      <c r="F23" s="74"/>
      <c r="G23" s="74"/>
      <c r="H23" s="61">
        <f t="shared" ref="H23:H24" si="7">F23*G23</f>
        <v>0</v>
      </c>
      <c r="I23" s="74"/>
      <c r="J23" s="74"/>
      <c r="K23" s="61">
        <f t="shared" ref="K23:K24" si="8">I23*J23</f>
        <v>0</v>
      </c>
    </row>
    <row r="24" spans="2:11" ht="15" thickBot="1">
      <c r="B24" s="78" t="s">
        <v>52</v>
      </c>
      <c r="C24" s="74"/>
      <c r="D24" s="74"/>
      <c r="E24" s="61">
        <f t="shared" si="6"/>
        <v>0</v>
      </c>
      <c r="F24" s="74"/>
      <c r="G24" s="74"/>
      <c r="H24" s="61">
        <f t="shared" si="7"/>
        <v>0</v>
      </c>
      <c r="I24" s="74"/>
      <c r="J24" s="74"/>
      <c r="K24" s="61">
        <f t="shared" si="8"/>
        <v>0</v>
      </c>
    </row>
    <row r="25" spans="2:11" ht="15" thickBot="1">
      <c r="B25" s="82" t="s">
        <v>102</v>
      </c>
      <c r="C25" s="67">
        <f>SUM(C19:C24)</f>
        <v>0</v>
      </c>
      <c r="D25" s="68"/>
      <c r="E25" s="69">
        <f>SUM(E19:E24)</f>
        <v>0</v>
      </c>
      <c r="F25" s="67">
        <f>SUM(F19:F24)</f>
        <v>0</v>
      </c>
      <c r="G25" s="68"/>
      <c r="H25" s="69">
        <f>SUM(H19:H24)</f>
        <v>0</v>
      </c>
      <c r="I25" s="67">
        <f>SUM(I19:I24)</f>
        <v>0</v>
      </c>
      <c r="J25" s="68"/>
      <c r="K25" s="69">
        <f>SUM(K19:K24)</f>
        <v>0</v>
      </c>
    </row>
    <row r="26" spans="2:11">
      <c r="B26" s="76" t="s">
        <v>42</v>
      </c>
      <c r="C26" s="81"/>
      <c r="D26" s="56"/>
      <c r="E26" s="57"/>
      <c r="F26" s="81"/>
      <c r="G26" s="56"/>
      <c r="H26" s="57"/>
      <c r="I26" s="81"/>
      <c r="J26" s="56"/>
      <c r="K26" s="57"/>
    </row>
    <row r="27" spans="2:11">
      <c r="B27" s="77" t="s">
        <v>39</v>
      </c>
      <c r="C27" s="60"/>
      <c r="D27" s="60"/>
      <c r="E27" s="61">
        <f>C27*D27</f>
        <v>0</v>
      </c>
      <c r="F27" s="60"/>
      <c r="G27" s="60"/>
      <c r="H27" s="61">
        <f>F27*G27</f>
        <v>0</v>
      </c>
      <c r="I27" s="60"/>
      <c r="J27" s="60"/>
      <c r="K27" s="61">
        <f>I27*J27</f>
        <v>0</v>
      </c>
    </row>
    <row r="28" spans="2:11">
      <c r="B28" s="78" t="s">
        <v>40</v>
      </c>
      <c r="C28" s="74"/>
      <c r="D28" s="74"/>
      <c r="E28" s="61">
        <f t="shared" ref="E28:E29" si="9">C28*D28</f>
        <v>0</v>
      </c>
      <c r="F28" s="74"/>
      <c r="G28" s="74"/>
      <c r="H28" s="61">
        <f t="shared" ref="H28:H29" si="10">F28*G28</f>
        <v>0</v>
      </c>
      <c r="I28" s="74"/>
      <c r="J28" s="74"/>
      <c r="K28" s="61">
        <f t="shared" ref="K28:K29" si="11">I28*J28</f>
        <v>0</v>
      </c>
    </row>
    <row r="29" spans="2:11">
      <c r="B29" s="78" t="s">
        <v>44</v>
      </c>
      <c r="C29" s="74"/>
      <c r="D29" s="74"/>
      <c r="E29" s="61">
        <f t="shared" si="9"/>
        <v>0</v>
      </c>
      <c r="F29" s="74"/>
      <c r="G29" s="74"/>
      <c r="H29" s="61">
        <f t="shared" si="10"/>
        <v>0</v>
      </c>
      <c r="I29" s="74"/>
      <c r="J29" s="74"/>
      <c r="K29" s="61">
        <f t="shared" si="11"/>
        <v>0</v>
      </c>
    </row>
    <row r="30" spans="2:11">
      <c r="B30" s="77" t="s">
        <v>50</v>
      </c>
      <c r="C30" s="60"/>
      <c r="D30" s="60"/>
      <c r="E30" s="61">
        <f>C30*D30</f>
        <v>0</v>
      </c>
      <c r="F30" s="60"/>
      <c r="G30" s="60"/>
      <c r="H30" s="61">
        <f>F30*G30</f>
        <v>0</v>
      </c>
      <c r="I30" s="60"/>
      <c r="J30" s="60"/>
      <c r="K30" s="61">
        <f>I30*J30</f>
        <v>0</v>
      </c>
    </row>
    <row r="31" spans="2:11">
      <c r="B31" s="78" t="s">
        <v>51</v>
      </c>
      <c r="C31" s="74"/>
      <c r="D31" s="74"/>
      <c r="E31" s="61">
        <f t="shared" ref="E31:E32" si="12">C31*D31</f>
        <v>0</v>
      </c>
      <c r="F31" s="74"/>
      <c r="G31" s="74"/>
      <c r="H31" s="61">
        <f t="shared" ref="H31:H32" si="13">F31*G31</f>
        <v>0</v>
      </c>
      <c r="I31" s="74"/>
      <c r="J31" s="74"/>
      <c r="K31" s="61">
        <f t="shared" ref="K31:K32" si="14">I31*J31</f>
        <v>0</v>
      </c>
    </row>
    <row r="32" spans="2:11" ht="15" thickBot="1">
      <c r="B32" s="78" t="s">
        <v>52</v>
      </c>
      <c r="C32" s="74"/>
      <c r="D32" s="74"/>
      <c r="E32" s="61">
        <f t="shared" si="12"/>
        <v>0</v>
      </c>
      <c r="F32" s="74"/>
      <c r="G32" s="74"/>
      <c r="H32" s="61">
        <f t="shared" si="13"/>
        <v>0</v>
      </c>
      <c r="I32" s="74"/>
      <c r="J32" s="74"/>
      <c r="K32" s="61">
        <f t="shared" si="14"/>
        <v>0</v>
      </c>
    </row>
    <row r="33" spans="2:11" ht="15" thickBot="1">
      <c r="B33" s="82" t="s">
        <v>64</v>
      </c>
      <c r="C33" s="67">
        <f>SUM(C27:C32)</f>
        <v>0</v>
      </c>
      <c r="D33" s="68"/>
      <c r="E33" s="69">
        <f>SUM(E27:E32)</f>
        <v>0</v>
      </c>
      <c r="F33" s="67">
        <f>SUM(F27:F32)</f>
        <v>0</v>
      </c>
      <c r="G33" s="68"/>
      <c r="H33" s="69">
        <f>SUM(H27:H32)</f>
        <v>0</v>
      </c>
      <c r="I33" s="67">
        <f>SUM(I27:I32)</f>
        <v>0</v>
      </c>
      <c r="J33" s="68"/>
      <c r="K33" s="69">
        <f>SUM(K27:K32)</f>
        <v>0</v>
      </c>
    </row>
  </sheetData>
  <mergeCells count="4">
    <mergeCell ref="A1:B1"/>
    <mergeCell ref="C2:E2"/>
    <mergeCell ref="F2:H2"/>
    <mergeCell ref="I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7"/>
  <sheetViews>
    <sheetView zoomScale="85" zoomScaleNormal="85" workbookViewId="0">
      <selection activeCell="B7" sqref="B7"/>
    </sheetView>
  </sheetViews>
  <sheetFormatPr baseColWidth="10" defaultRowHeight="14.4"/>
  <cols>
    <col min="1" max="2" width="20.77734375" customWidth="1"/>
    <col min="3" max="11" width="12.77734375" customWidth="1"/>
  </cols>
  <sheetData>
    <row r="1" spans="1:11">
      <c r="A1" t="s">
        <v>84</v>
      </c>
    </row>
    <row r="2" spans="1:11" ht="15" thickBot="1"/>
    <row r="3" spans="1:11" ht="15" thickBot="1">
      <c r="C3" s="204" t="s">
        <v>63</v>
      </c>
      <c r="D3" s="206"/>
      <c r="E3" s="205"/>
      <c r="F3" s="204" t="s">
        <v>75</v>
      </c>
      <c r="G3" s="206"/>
      <c r="H3" s="205"/>
      <c r="I3" s="204" t="s">
        <v>76</v>
      </c>
      <c r="J3" s="206"/>
      <c r="K3" s="205"/>
    </row>
    <row r="4" spans="1:11" ht="15" thickBot="1">
      <c r="C4" s="14" t="s">
        <v>29</v>
      </c>
      <c r="D4" s="14" t="s">
        <v>30</v>
      </c>
      <c r="E4" s="14" t="s">
        <v>31</v>
      </c>
      <c r="F4" s="14" t="s">
        <v>29</v>
      </c>
      <c r="G4" s="14" t="s">
        <v>30</v>
      </c>
      <c r="H4" s="14" t="s">
        <v>31</v>
      </c>
      <c r="I4" s="14" t="s">
        <v>29</v>
      </c>
      <c r="J4" s="14" t="s">
        <v>30</v>
      </c>
      <c r="K4" s="14" t="s">
        <v>31</v>
      </c>
    </row>
    <row r="5" spans="1:11" ht="15" thickBot="1">
      <c r="B5" s="18" t="s">
        <v>62</v>
      </c>
      <c r="C5" s="207">
        <f>1500</f>
        <v>1500</v>
      </c>
      <c r="D5" s="58"/>
      <c r="E5" s="173">
        <f>C5*D5</f>
        <v>0</v>
      </c>
      <c r="F5" s="207">
        <v>2500</v>
      </c>
      <c r="G5" s="58"/>
      <c r="H5" s="173">
        <f>G5*F5</f>
        <v>0</v>
      </c>
      <c r="I5" s="207">
        <v>2500</v>
      </c>
      <c r="J5" s="58"/>
      <c r="K5" s="57">
        <f>J5*I5</f>
        <v>0</v>
      </c>
    </row>
    <row r="6" spans="1:11" ht="15" thickBot="1">
      <c r="B6" s="18" t="s">
        <v>103</v>
      </c>
      <c r="C6" s="217"/>
      <c r="D6" s="62"/>
      <c r="E6" s="174">
        <f t="shared" ref="E6:E8" si="0">C6*D6</f>
        <v>0</v>
      </c>
      <c r="F6" s="217"/>
      <c r="G6" s="62"/>
      <c r="H6" s="174">
        <f t="shared" ref="H6:H8" si="1">G6*F6</f>
        <v>0</v>
      </c>
      <c r="I6" s="217"/>
      <c r="J6" s="62"/>
      <c r="K6" s="61">
        <f t="shared" ref="K6:K8" si="2">J6*I6</f>
        <v>0</v>
      </c>
    </row>
    <row r="7" spans="1:11" ht="15" thickBot="1">
      <c r="B7" s="18" t="s">
        <v>34</v>
      </c>
      <c r="C7" s="217"/>
      <c r="D7" s="66"/>
      <c r="E7" s="175">
        <f t="shared" si="0"/>
        <v>0</v>
      </c>
      <c r="F7" s="217"/>
      <c r="G7" s="66"/>
      <c r="H7" s="175">
        <f t="shared" si="1"/>
        <v>0</v>
      </c>
      <c r="I7" s="217"/>
      <c r="J7" s="66"/>
      <c r="K7" s="65">
        <f t="shared" si="2"/>
        <v>0</v>
      </c>
    </row>
    <row r="8" spans="1:11" ht="15" thickBot="1">
      <c r="B8" s="171" t="s">
        <v>85</v>
      </c>
      <c r="C8" s="217"/>
      <c r="D8" s="177">
        <f>SUM(D5:D7)</f>
        <v>0</v>
      </c>
      <c r="E8" s="176">
        <f t="shared" si="0"/>
        <v>0</v>
      </c>
      <c r="F8" s="217"/>
      <c r="G8" s="177">
        <f>SUM(G5:G7)</f>
        <v>0</v>
      </c>
      <c r="H8" s="176">
        <f t="shared" si="1"/>
        <v>0</v>
      </c>
      <c r="I8" s="217"/>
      <c r="J8" s="177">
        <f>SUM(J5:J7)</f>
        <v>0</v>
      </c>
      <c r="K8" s="158">
        <f t="shared" si="2"/>
        <v>0</v>
      </c>
    </row>
    <row r="9" spans="1:11" ht="15" thickBot="1">
      <c r="B9" s="172" t="s">
        <v>88</v>
      </c>
      <c r="C9" s="217"/>
      <c r="D9" s="67"/>
      <c r="E9" s="69">
        <f>C5*D9</f>
        <v>0</v>
      </c>
      <c r="F9" s="217"/>
      <c r="G9" s="67"/>
      <c r="H9" s="69">
        <f>F5*G9</f>
        <v>0</v>
      </c>
      <c r="I9" s="217"/>
      <c r="J9" s="67"/>
      <c r="K9" s="69">
        <f>I5*J9</f>
        <v>0</v>
      </c>
    </row>
    <row r="10" spans="1:11" ht="15" thickBot="1">
      <c r="B10" s="172" t="s">
        <v>86</v>
      </c>
      <c r="C10" s="218"/>
      <c r="D10" s="67">
        <f>D9-D8</f>
        <v>0</v>
      </c>
      <c r="E10" s="69">
        <f>E9-E8</f>
        <v>0</v>
      </c>
      <c r="F10" s="218"/>
      <c r="G10" s="67">
        <f>G9-G8</f>
        <v>0</v>
      </c>
      <c r="H10" s="69">
        <f>H9-H8</f>
        <v>0</v>
      </c>
      <c r="I10" s="218"/>
      <c r="J10" s="67">
        <f>J9-J8</f>
        <v>0</v>
      </c>
      <c r="K10" s="69">
        <f>K9-K8</f>
        <v>0</v>
      </c>
    </row>
    <row r="13" spans="1:11" ht="15" thickBot="1"/>
    <row r="14" spans="1:11" ht="15" thickBot="1">
      <c r="B14" s="178" t="s">
        <v>87</v>
      </c>
      <c r="C14" s="178">
        <f>E10+H10+K10</f>
        <v>0</v>
      </c>
    </row>
    <row r="22" spans="2:4" ht="15" thickBot="1"/>
    <row r="23" spans="2:4" ht="15" thickBot="1">
      <c r="B23" s="214" t="s">
        <v>101</v>
      </c>
      <c r="C23" s="215"/>
      <c r="D23" s="216"/>
    </row>
    <row r="24" spans="2:4">
      <c r="B24" s="183" t="s">
        <v>89</v>
      </c>
      <c r="C24" s="56"/>
      <c r="D24" s="57"/>
    </row>
    <row r="25" spans="2:4">
      <c r="B25" s="59"/>
      <c r="C25" s="186" t="s">
        <v>90</v>
      </c>
      <c r="D25" s="179">
        <v>75000</v>
      </c>
    </row>
    <row r="26" spans="2:4" ht="15" thickBot="1">
      <c r="B26" s="63"/>
      <c r="C26" s="187" t="s">
        <v>91</v>
      </c>
      <c r="D26" s="180">
        <v>29010</v>
      </c>
    </row>
    <row r="27" spans="2:4">
      <c r="B27" s="184" t="s">
        <v>92</v>
      </c>
      <c r="C27" s="56"/>
      <c r="D27" s="181"/>
    </row>
    <row r="28" spans="2:4">
      <c r="B28" s="59"/>
      <c r="C28" s="188" t="s">
        <v>93</v>
      </c>
      <c r="D28" s="179">
        <v>55000</v>
      </c>
    </row>
    <row r="29" spans="2:4">
      <c r="B29" s="59"/>
      <c r="C29" s="188" t="s">
        <v>94</v>
      </c>
      <c r="D29" s="179">
        <v>-24325</v>
      </c>
    </row>
    <row r="30" spans="2:4">
      <c r="B30" s="59"/>
      <c r="C30" s="188" t="s">
        <v>95</v>
      </c>
      <c r="D30" s="179">
        <v>43000</v>
      </c>
    </row>
    <row r="31" spans="2:4">
      <c r="B31" s="59"/>
      <c r="C31" s="188" t="s">
        <v>96</v>
      </c>
      <c r="D31" s="179">
        <v>5000</v>
      </c>
    </row>
    <row r="32" spans="2:4">
      <c r="B32" s="59"/>
      <c r="C32" s="188" t="s">
        <v>97</v>
      </c>
      <c r="D32" s="179">
        <v>10000</v>
      </c>
    </row>
    <row r="33" spans="2:4">
      <c r="B33" s="59"/>
      <c r="C33" s="188" t="s">
        <v>98</v>
      </c>
      <c r="D33" s="179">
        <v>8000</v>
      </c>
    </row>
    <row r="34" spans="2:4" ht="15" thickBot="1">
      <c r="B34" s="63"/>
      <c r="C34" s="189" t="s">
        <v>99</v>
      </c>
      <c r="D34" s="180">
        <v>3000</v>
      </c>
    </row>
    <row r="35" spans="2:4">
      <c r="B35" s="184" t="s">
        <v>100</v>
      </c>
      <c r="C35" s="56"/>
      <c r="D35" s="181"/>
    </row>
    <row r="36" spans="2:4" ht="15" thickBot="1">
      <c r="B36" s="63"/>
      <c r="C36" s="64"/>
      <c r="D36" s="180"/>
    </row>
    <row r="37" spans="2:4" ht="15" thickBot="1">
      <c r="B37" s="185" t="s">
        <v>86</v>
      </c>
      <c r="C37" s="54"/>
      <c r="D37" s="182">
        <f>SUM(D25:D26)-SUM(D28:D35)</f>
        <v>4335</v>
      </c>
    </row>
  </sheetData>
  <mergeCells count="7">
    <mergeCell ref="B23:D23"/>
    <mergeCell ref="C5:C10"/>
    <mergeCell ref="F5:F10"/>
    <mergeCell ref="I5:I10"/>
    <mergeCell ref="C3:E3"/>
    <mergeCell ref="F3:H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Stocks Initiaux</vt:lpstr>
      <vt:lpstr>Couts Indirects</vt:lpstr>
      <vt:lpstr>Couts Achats</vt:lpstr>
      <vt:lpstr>Fiche Stock MP</vt:lpstr>
      <vt:lpstr>Couts Productions</vt:lpstr>
      <vt:lpstr>Fiche Stock PF</vt:lpstr>
      <vt:lpstr>Couts Revient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2011-02-17T20:06:12Z</dcterms:created>
  <dcterms:modified xsi:type="dcterms:W3CDTF">2011-03-02T16:01:23Z</dcterms:modified>
</cp:coreProperties>
</file>