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drawings/vmlDrawing2.xml" ContentType="application/vnd.openxmlformats-officedocument.vmlDrawing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comments1.xml><?xml version="1.0" encoding="utf-8"?>
<comments xmlns="http://schemas.openxmlformats.org/spreadsheetml/2006/main">
  <authors>
    <author/>
  </authors>
  <commentList>
    <comment authorId="0" ref="C3">
      <text/>
    </comment>
    <comment authorId="0" ref="B6">
      <text/>
    </comment>
  </commentList>
</comments>
</file>

<file path=xl/sharedStrings.xml><?xml version="1.0" encoding="utf-8"?>
<sst xmlns="http://schemas.openxmlformats.org/spreadsheetml/2006/main" count="48" uniqueCount="43">
  <si>
    <t>1°) Coûts achat matières premières</t>
  </si>
  <si>
    <t>2°) Calculer le coût de production des articles A et B fabriqués</t>
  </si>
  <si>
    <t>Libellé</t>
  </si>
  <si>
    <t>Valeur</t>
  </si>
  <si>
    <t>Quantité</t>
  </si>
  <si>
    <t>Produit</t>
  </si>
  <si>
    <t>Achat matières premières</t>
  </si>
  <si>
    <t>A</t>
  </si>
  <si>
    <t>B</t>
  </si>
  <si>
    <t>Frais approvisionnements</t>
  </si>
  <si>
    <t>Coût des matières premières</t>
  </si>
  <si>
    <t>Coût total</t>
  </si>
  <si>
    <t>Frais de production</t>
  </si>
  <si>
    <t>Coût total unitaire</t>
  </si>
  <si>
    <t>Coût de production total</t>
  </si>
  <si>
    <t>Nombre d'unités fabriquées</t>
  </si>
  <si>
    <t>Coût de production unitaire</t>
  </si>
  <si>
    <t>3°) Calculer le coût de revient des articles A et B vendus</t>
  </si>
  <si>
    <t>Coût de production des produits vendus</t>
  </si>
  <si>
    <t>Frais de distribution</t>
  </si>
  <si>
    <t>Coût de revient</t>
  </si>
  <si>
    <t>Articles vendus</t>
  </si>
  <si>
    <t>Coût de revient unitaire</t>
  </si>
  <si>
    <t>Comparaison comptabilité générale</t>
  </si>
  <si>
    <t>CA Total</t>
  </si>
  <si>
    <t>Produits d'exploitation</t>
  </si>
  <si>
    <t>Compte d'exploitation</t>
  </si>
  <si>
    <t>Production vendue</t>
  </si>
  <si>
    <t>Achat Matières Premières</t>
  </si>
  <si>
    <t>Production stockée</t>
  </si>
  <si>
    <t>Achat Stocks</t>
  </si>
  <si>
    <t>article A</t>
  </si>
  <si>
    <t>Stock initial</t>
  </si>
  <si>
    <t>article B</t>
  </si>
  <si>
    <t>Stock final</t>
  </si>
  <si>
    <t>Autres Achats</t>
  </si>
  <si>
    <t>Impôts</t>
  </si>
  <si>
    <t>Salaire et charges</t>
  </si>
  <si>
    <t>Dotation aux amortissements</t>
  </si>
  <si>
    <t>Autres charges</t>
  </si>
  <si>
    <t>Charges financières</t>
  </si>
  <si>
    <t>Bénéfices</t>
  </si>
  <si>
    <t>Vérification</t>
  </si>
</sst>
</file>

<file path=xl/styles.xml><?xml version="1.0" encoding="utf-8"?>
<styleSheet xmlns="http://schemas.openxmlformats.org/spreadsheetml/2006/main">
  <numFmts count="2">
    <numFmt formatCode="GENERAL" numFmtId="164"/>
    <numFmt formatCode="#,##0.00&quot; €&quot;" numFmtId="165"/>
  </numFmts>
  <fonts count="7">
    <font>
      <name val="Calibri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family val="1"/>
      <i val="true"/>
      <color rgb="00000000"/>
      <sz val="12"/>
    </font>
    <font>
      <name val="Times New Roman"/>
      <family val="1"/>
      <color rgb="00000000"/>
      <sz val="12"/>
    </font>
    <font>
      <name val="Calibri"/>
      <family val="2"/>
      <b val="true"/>
      <color rgb="00000000"/>
      <sz val="11"/>
    </font>
  </fonts>
  <fills count="2">
    <fill>
      <patternFill patternType="none"/>
    </fill>
    <fill>
      <patternFill patternType="gray125"/>
    </fill>
  </fills>
  <borders count="7">
    <border diagonalDown="false" diagonalUp="false">
      <left/>
      <right/>
      <top/>
      <bottom/>
      <diagonal/>
    </border>
    <border diagonalDown="false" diagonalUp="false">
      <left/>
      <right/>
      <top/>
      <bottom style="thin"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 style="thin"/>
      <right/>
      <top style="thin"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7">
    <xf applyAlignment="false" applyBorder="false" applyFont="false" applyProtection="false" borderId="0" fillId="0" fontId="0" numFmtId="164" xfId="0"/>
    <xf applyAlignment="true" applyBorder="true" applyFont="true" applyProtection="false" borderId="1" fillId="0" fontId="0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4" numFmtId="164" xfId="0">
      <alignment horizontal="general" indent="0" shrinkToFit="false" textRotation="0" vertical="center" wrapText="false"/>
    </xf>
    <xf applyAlignment="true" applyBorder="true" applyFont="true" applyProtection="false" borderId="1" fillId="0" fontId="4" numFmtId="164" xfId="0">
      <alignment horizontal="center" indent="0" shrinkToFit="false" textRotation="0" vertical="center" wrapText="false"/>
    </xf>
    <xf applyAlignment="false" applyBorder="true" applyFont="true" applyProtection="false" borderId="2" fillId="0" fontId="0" numFmtId="164" xfId="0"/>
    <xf applyAlignment="true" applyBorder="true" applyFont="true" applyProtection="false" borderId="2" fillId="0" fontId="0" numFmtId="164" xfId="0">
      <alignment horizontal="center" indent="0" shrinkToFit="false" textRotation="0" vertical="bottom" wrapText="false"/>
    </xf>
    <xf applyAlignment="false" applyBorder="true" applyFont="false" applyProtection="false" borderId="2" fillId="0" fontId="0" numFmtId="165" xfId="0"/>
    <xf applyAlignment="false" applyBorder="true" applyFont="true" applyProtection="false" borderId="2" fillId="0" fontId="5" numFmtId="164" xfId="0"/>
    <xf applyAlignment="false" applyBorder="true" applyFont="false" applyProtection="false" borderId="2" fillId="0" fontId="0" numFmtId="164" xfId="0"/>
    <xf applyAlignment="false" applyBorder="true" applyFont="true" applyProtection="false" borderId="2" fillId="0" fontId="6" numFmtId="164" xfId="0"/>
    <xf applyAlignment="false" applyBorder="true" applyFont="false" applyProtection="false" borderId="3" fillId="0" fontId="0" numFmtId="164" xfId="0"/>
    <xf applyAlignment="false" applyBorder="true" applyFont="false" applyProtection="false" borderId="4" fillId="0" fontId="0" numFmtId="164" xfId="0"/>
    <xf applyAlignment="false" applyBorder="true" applyFont="false" applyProtection="false" borderId="5" fillId="0" fontId="0" numFmtId="164" xfId="0"/>
    <xf applyAlignment="true" applyBorder="true" applyFont="true" applyProtection="false" borderId="6" fillId="0" fontId="0" numFmtId="164" xfId="0">
      <alignment horizontal="center" indent="0" shrinkToFit="false" textRotation="0" vertical="center" wrapText="false"/>
    </xf>
    <xf applyAlignment="false" applyBorder="true" applyFont="false" applyProtection="false" borderId="6" fillId="0" fontId="0" numFmtId="164" xfId="0"/>
    <xf applyAlignment="true" applyBorder="true" applyFont="true" applyProtection="false" borderId="6" fillId="0" fontId="0" numFmtId="164" xfId="0">
      <alignment horizontal="right" indent="0" shrinkToFit="false" textRotation="0" vertical="center" wrapText="false"/>
    </xf>
    <xf applyAlignment="true" applyBorder="true" applyFont="false" applyProtection="false" borderId="6" fillId="0" fontId="0" numFmtId="164" xfId="0">
      <alignment horizontal="right" indent="0" shrinkToFit="false" textRotation="0" vertical="center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vmlDrawing2.xml><?xml version="1.0" encoding="UTF-8" standalone="yes"?>
<xml xmlns:o="urn:schemas-microsoft-com:office:office" xmlns:v="urn:schemas-microsoft-com:vml" xmlns:x="urn:schemas-microsoft-com:office:excel"><v:shapetype id="shapetype_75" coordsize="21600,21600" o:spt="75" adj="2700" path="m,l21600,l21600,21600l,21600xm@0@0l@0@2l@1@2l@1@0xe"><v:stroke joinstyle="miter"/><v:formulas><v:f eqn="val #0"/><v:f eqn="sum width 0 @0"/><v:f eqn="sum height 0 @0"/></v:formulas><v:path gradientshapeok="t" o:connecttype="rect" textboxrect="@0,@0,@1,@2"/><v:handles><v:h position="@0,0"/></v:handles></v:shapetype><v:shape id="shape_0" style="position:absolute;margin-left:298.8pt;margin-top:23.85pt;width:153.6pt;height:49.5pt;visibility:hidden" type="shapetype_75"><w10:wrap w10:type="none"/><v:fill color="#ffffe1" color2="#00001e" detectmouseclick="t" type="solid"/><v:stroke color="black" joinstyle="miter" startarrow="block" startarrowlength="medium" startarrowwidth="medium"/><x:ClientData ObjectType="Note"><x:MoveWithCells/><x:SizeWithCells/><x:Anchor>2, 15, 0, 15, 4, 31, 4, 21</x:Anchor><x:AutoFill>False</x:AutoFill><x:Row>2</x:Row><x:Column>2</x:Column></x:ClientData></v:shape><v:shapetype id="shapetype_75" coordsize="21600,21600" o:spt="75" adj="2700" path="m,l21600,l21600,21600l,21600xm@0@0l@0@2l@1@2l@1@0xe"><v:stroke joinstyle="miter"/><v:formulas><v:f eqn="val #0"/><v:f eqn="sum width 0 @0"/><v:f eqn="sum height 0 @0"/></v:formulas><v:path gradientshapeok="t" o:connecttype="rect" textboxrect="@0,@0,@1,@2"/><v:handles><v:h position="@0,0"/></v:handles></v:shapetype><v:shape id="shape_1" style="position:absolute;margin-left:186.75pt;margin-top:66.85pt;width:190pt;height:50.2pt;visibility:hidden" type="shapetype_75"><w10:wrap w10:type="none"/><v:fill color="#ffffe1" color2="#00001e" detectmouseclick="t" type="solid"/><v:stroke color="black" joinstyle="miter" startarrow="block" startarrowlength="medium" startarrowwidth="medium"/><x:ClientData ObjectType="Note"><x:MoveWithCells/><x:SizeWithCells/><x:Anchor>2, 15, 0, 15, 4, 31, 4, 21</x:Anchor><x:AutoFill>False</x:AutoFill><x:Row>5</x:Row><x:Column>1</x:Column></x:ClientData></v:shape></xml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37.2941176470588"/>
    <col collapsed="false" hidden="false" max="2" min="2" style="0" width="10.4705882352941"/>
    <col collapsed="false" hidden="false" max="3" min="3" style="0" width="16.0705882352941"/>
    <col collapsed="false" hidden="false" max="4" min="4" style="0" width="24.5254901960784"/>
    <col collapsed="false" hidden="false" max="5" min="5" style="0" width="35.4313725490196"/>
    <col collapsed="false" hidden="false" max="6" min="6" style="0" width="8.56862745098039"/>
    <col collapsed="false" hidden="false" max="7" min="7" style="0" width="14.9137254901961"/>
    <col collapsed="false" hidden="false" max="1025" min="8" style="0" width="8.56862745098039"/>
  </cols>
  <sheetData>
    <row collapsed="false" customFormat="false" customHeight="false" hidden="false" ht="15.2" outlineLevel="0" r="1">
      <c r="A1" s="1" t="s">
        <v>0</v>
      </c>
      <c r="B1" s="1"/>
      <c r="C1" s="1"/>
      <c r="D1" s="2"/>
      <c r="E1" s="3" t="s">
        <v>1</v>
      </c>
      <c r="F1" s="3"/>
      <c r="G1" s="3"/>
    </row>
    <row collapsed="false" customFormat="false" customHeight="false" hidden="false" ht="14" outlineLevel="0" r="2">
      <c r="A2" s="4" t="s">
        <v>2</v>
      </c>
      <c r="B2" s="4" t="s">
        <v>3</v>
      </c>
      <c r="C2" s="4" t="s">
        <v>4</v>
      </c>
      <c r="E2" s="5" t="s">
        <v>2</v>
      </c>
      <c r="F2" s="5" t="s">
        <v>5</v>
      </c>
      <c r="G2" s="5"/>
    </row>
    <row collapsed="false" customFormat="false" customHeight="false" hidden="false" ht="15.2" outlineLevel="0" r="3">
      <c r="A3" s="4" t="s">
        <v>6</v>
      </c>
      <c r="B3" s="6" t="n">
        <v>55000</v>
      </c>
      <c r="C3" s="7" t="n">
        <v>57325</v>
      </c>
      <c r="E3" s="5"/>
      <c r="F3" s="4" t="s">
        <v>7</v>
      </c>
      <c r="G3" s="4" t="s">
        <v>8</v>
      </c>
    </row>
    <row collapsed="false" customFormat="false" customHeight="false" hidden="false" ht="14" outlineLevel="0" r="4">
      <c r="A4" s="4" t="s">
        <v>9</v>
      </c>
      <c r="B4" s="6" t="n">
        <v>2325</v>
      </c>
      <c r="C4" s="8"/>
      <c r="E4" s="4" t="s">
        <v>10</v>
      </c>
      <c r="F4" s="4" t="n">
        <f aca="false">B6*11000</f>
        <v>11000</v>
      </c>
      <c r="G4" s="4" t="n">
        <f aca="false">B6*22000</f>
        <v>22000</v>
      </c>
    </row>
    <row collapsed="false" customFormat="false" customHeight="false" hidden="false" ht="14" outlineLevel="0" r="5">
      <c r="A5" s="4" t="s">
        <v>11</v>
      </c>
      <c r="B5" s="6" t="n">
        <f aca="false">B3+B4</f>
        <v>57325</v>
      </c>
      <c r="C5" s="8"/>
      <c r="E5" s="4" t="s">
        <v>12</v>
      </c>
      <c r="F5" s="4" t="n">
        <f aca="false">39525/3</f>
        <v>13175</v>
      </c>
      <c r="G5" s="4" t="n">
        <f aca="false">39525*(2/3)</f>
        <v>26350</v>
      </c>
    </row>
    <row collapsed="false" customFormat="false" customHeight="false" hidden="false" ht="14" outlineLevel="0" r="6">
      <c r="A6" s="4" t="s">
        <v>13</v>
      </c>
      <c r="B6" s="4" t="n">
        <f aca="false">B5/C3</f>
        <v>1</v>
      </c>
      <c r="C6" s="8"/>
      <c r="E6" s="9" t="s">
        <v>14</v>
      </c>
      <c r="F6" s="4" t="n">
        <f aca="false">SUM(F4:F5)</f>
        <v>24175</v>
      </c>
      <c r="G6" s="4" t="n">
        <f aca="false">SUM(G4:G5)</f>
        <v>48350</v>
      </c>
    </row>
    <row collapsed="false" customFormat="false" customHeight="false" hidden="false" ht="14" outlineLevel="0" r="7">
      <c r="E7" s="4" t="s">
        <v>15</v>
      </c>
      <c r="F7" s="4" t="n">
        <v>1000</v>
      </c>
      <c r="G7" s="4" t="n">
        <v>10000</v>
      </c>
    </row>
    <row collapsed="false" customFormat="false" customHeight="false" hidden="false" ht="14" outlineLevel="0" r="8">
      <c r="E8" s="9" t="s">
        <v>16</v>
      </c>
      <c r="F8" s="4" t="n">
        <f aca="false">F6/F7</f>
        <v>24.175</v>
      </c>
      <c r="G8" s="4" t="n">
        <f aca="false">G6/G7</f>
        <v>4.835</v>
      </c>
    </row>
    <row collapsed="false" customFormat="false" customHeight="false" hidden="false" ht="15.2" outlineLevel="0" r="10">
      <c r="A10" s="3" t="s">
        <v>17</v>
      </c>
      <c r="B10" s="3"/>
      <c r="C10" s="3"/>
    </row>
    <row collapsed="false" customFormat="false" customHeight="false" hidden="false" ht="14" outlineLevel="0" r="11">
      <c r="A11" s="5" t="s">
        <v>2</v>
      </c>
      <c r="B11" s="5" t="s">
        <v>5</v>
      </c>
      <c r="C11" s="5"/>
    </row>
    <row collapsed="false" customFormat="false" customHeight="false" hidden="false" ht="14" outlineLevel="0" r="12">
      <c r="A12" s="5"/>
      <c r="B12" s="4" t="s">
        <v>7</v>
      </c>
      <c r="C12" s="4" t="s">
        <v>8</v>
      </c>
    </row>
    <row collapsed="false" customFormat="false" customHeight="false" hidden="false" ht="14" outlineLevel="0" r="13">
      <c r="A13" s="4" t="s">
        <v>18</v>
      </c>
      <c r="B13" s="4" t="n">
        <f aca="false">F8*800</f>
        <v>19340</v>
      </c>
      <c r="C13" s="4" t="n">
        <f aca="false">G8*5000</f>
        <v>24175</v>
      </c>
    </row>
    <row collapsed="false" customFormat="false" customHeight="false" hidden="false" ht="14" outlineLevel="0" r="14">
      <c r="A14" s="4" t="s">
        <v>19</v>
      </c>
      <c r="B14" s="4" t="n">
        <f aca="false">27650/2</f>
        <v>13825</v>
      </c>
      <c r="C14" s="4" t="n">
        <f aca="false">27650/2</f>
        <v>13825</v>
      </c>
    </row>
    <row collapsed="false" customFormat="false" customHeight="false" hidden="false" ht="14" outlineLevel="0" r="15">
      <c r="A15" s="9" t="s">
        <v>20</v>
      </c>
      <c r="B15" s="4" t="n">
        <f aca="false">SUM(B13:B14)</f>
        <v>33165</v>
      </c>
      <c r="C15" s="4" t="n">
        <f aca="false">SUM(C13:C14)</f>
        <v>38000</v>
      </c>
    </row>
    <row collapsed="false" customFormat="false" customHeight="false" hidden="false" ht="14" outlineLevel="0" r="16">
      <c r="A16" s="4" t="s">
        <v>21</v>
      </c>
      <c r="B16" s="4" t="n">
        <v>800</v>
      </c>
      <c r="C16" s="4" t="n">
        <v>5000</v>
      </c>
    </row>
    <row collapsed="false" customFormat="false" customHeight="false" hidden="false" ht="14" outlineLevel="0" r="17">
      <c r="A17" s="9" t="s">
        <v>22</v>
      </c>
      <c r="B17" s="4" t="n">
        <f aca="false">B15/B16</f>
        <v>41.45625</v>
      </c>
      <c r="C17" s="4" t="n">
        <f aca="false">C15/C16</f>
        <v>7.6</v>
      </c>
    </row>
    <row collapsed="false" customFormat="false" customHeight="false" hidden="false" ht="14" outlineLevel="0" r="18">
      <c r="A18" s="9" t="s">
        <v>23</v>
      </c>
      <c r="B18" s="4" t="n">
        <f aca="false">30000-(B16*B17)</f>
        <v>-3165</v>
      </c>
      <c r="C18" s="10" t="n">
        <f aca="false">45000-(C16*C17)</f>
        <v>7000</v>
      </c>
    </row>
    <row collapsed="false" customFormat="false" customHeight="false" hidden="false" ht="14" outlineLevel="0" r="19">
      <c r="A19" s="9" t="s">
        <v>24</v>
      </c>
      <c r="B19" s="11" t="n">
        <f aca="false">B18+C18</f>
        <v>3835</v>
      </c>
      <c r="C19" s="12"/>
    </row>
  </sheetData>
  <mergeCells count="7">
    <mergeCell ref="A1:C1"/>
    <mergeCell ref="E1:G1"/>
    <mergeCell ref="E2:E3"/>
    <mergeCell ref="F2:G2"/>
    <mergeCell ref="A10:C10"/>
    <mergeCell ref="A11:A12"/>
    <mergeCell ref="B11:C11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4" min="1" style="0" width="8.56862745098039"/>
    <col collapsed="false" hidden="false" max="5" min="5" style="0" width="24.6235294117647"/>
    <col collapsed="false" hidden="false" max="6" min="6" style="0" width="10.3764705882353"/>
    <col collapsed="false" hidden="false" max="7" min="7" style="0" width="7.98039215686275"/>
    <col collapsed="false" hidden="false" max="1025" min="8" style="0" width="8.56862745098039"/>
  </cols>
  <sheetData>
    <row collapsed="false" customFormat="false" customHeight="false" hidden="false" ht="14.9" outlineLevel="0" r="1">
      <c r="A1" s="13" t="s">
        <v>25</v>
      </c>
      <c r="B1" s="13"/>
      <c r="C1" s="13"/>
      <c r="E1" s="13" t="s">
        <v>26</v>
      </c>
      <c r="F1" s="13"/>
      <c r="G1" s="13"/>
    </row>
    <row collapsed="false" customFormat="false" customHeight="false" hidden="false" ht="14.9" outlineLevel="0" r="2">
      <c r="A2" s="13" t="s">
        <v>27</v>
      </c>
      <c r="B2" s="13"/>
      <c r="C2" s="14" t="n">
        <v>75000</v>
      </c>
      <c r="E2" s="13" t="s">
        <v>28</v>
      </c>
      <c r="F2" s="13"/>
      <c r="G2" s="14" t="n">
        <v>55000</v>
      </c>
    </row>
    <row collapsed="false" customFormat="false" customHeight="false" hidden="false" ht="14.9" outlineLevel="0" r="3">
      <c r="A3" s="13" t="s">
        <v>29</v>
      </c>
      <c r="B3" s="13"/>
      <c r="C3" s="14"/>
      <c r="E3" s="13" t="s">
        <v>30</v>
      </c>
      <c r="F3" s="13"/>
      <c r="G3" s="14"/>
    </row>
    <row collapsed="false" customFormat="false" customHeight="false" hidden="false" ht="14" outlineLevel="0" r="4">
      <c r="A4" s="15" t="s">
        <v>31</v>
      </c>
      <c r="B4" s="15"/>
      <c r="C4" s="14" t="n">
        <f aca="false">(1000-800)*24.175</f>
        <v>4835</v>
      </c>
      <c r="E4" s="15" t="s">
        <v>32</v>
      </c>
      <c r="F4" s="15"/>
      <c r="G4" s="14" t="n">
        <v>0</v>
      </c>
    </row>
    <row collapsed="false" customFormat="false" customHeight="false" hidden="false" ht="14" outlineLevel="0" r="5">
      <c r="A5" s="15" t="s">
        <v>33</v>
      </c>
      <c r="B5" s="15"/>
      <c r="C5" s="14" t="n">
        <f aca="false">(10000-5000)*4.835</f>
        <v>24175</v>
      </c>
      <c r="E5" s="15" t="s">
        <v>34</v>
      </c>
      <c r="F5" s="15"/>
      <c r="G5" s="14" t="n">
        <f aca="false">G4-((57325-33000)*1)</f>
        <v>-24325</v>
      </c>
    </row>
    <row collapsed="false" customFormat="false" customHeight="false" hidden="false" ht="14.9" outlineLevel="0" r="6">
      <c r="A6" s="16" t="n">
        <v>104010</v>
      </c>
      <c r="B6" s="16"/>
      <c r="C6" s="16"/>
      <c r="E6" s="13" t="s">
        <v>35</v>
      </c>
      <c r="F6" s="13"/>
      <c r="G6" s="14" t="n">
        <f aca="false">20000+23000</f>
        <v>43000</v>
      </c>
    </row>
    <row collapsed="false" customFormat="false" customHeight="false" hidden="false" ht="14.9" outlineLevel="0" r="7">
      <c r="E7" s="13" t="s">
        <v>36</v>
      </c>
      <c r="F7" s="13"/>
      <c r="G7" s="14" t="n">
        <v>5000</v>
      </c>
    </row>
    <row collapsed="false" customFormat="false" customHeight="false" hidden="false" ht="14.9" outlineLevel="0" r="8">
      <c r="E8" s="13" t="s">
        <v>37</v>
      </c>
      <c r="F8" s="13"/>
      <c r="G8" s="14" t="n">
        <v>10000</v>
      </c>
    </row>
    <row collapsed="false" customFormat="false" customHeight="false" hidden="false" ht="14.9" outlineLevel="0" r="9">
      <c r="E9" s="13" t="s">
        <v>38</v>
      </c>
      <c r="F9" s="13"/>
      <c r="G9" s="14" t="n">
        <v>8000</v>
      </c>
    </row>
    <row collapsed="false" customFormat="false" customHeight="false" hidden="false" ht="14.9" outlineLevel="0" r="10">
      <c r="E10" s="13" t="s">
        <v>39</v>
      </c>
      <c r="F10" s="13"/>
      <c r="G10" s="14" t="n">
        <v>3000</v>
      </c>
    </row>
    <row collapsed="false" customFormat="false" customHeight="false" hidden="false" ht="14" outlineLevel="0" r="11">
      <c r="E11" s="13"/>
      <c r="F11" s="13"/>
      <c r="G11" s="14" t="n">
        <f aca="false">SUM(G2:G10)</f>
        <v>99675</v>
      </c>
    </row>
    <row collapsed="false" customFormat="false" customHeight="false" hidden="false" ht="14.9" outlineLevel="0" r="12">
      <c r="E12" s="13" t="s">
        <v>40</v>
      </c>
      <c r="F12" s="13"/>
      <c r="G12" s="14" t="n">
        <v>500</v>
      </c>
    </row>
    <row collapsed="false" customFormat="false" customHeight="false" hidden="false" ht="14" outlineLevel="0" r="13">
      <c r="E13" s="13"/>
      <c r="F13" s="13"/>
      <c r="G13" s="14" t="n">
        <f aca="false">SUM(G11:G12)</f>
        <v>100175</v>
      </c>
    </row>
    <row collapsed="false" customFormat="false" customHeight="false" hidden="false" ht="14" outlineLevel="0" r="14">
      <c r="E14" s="13" t="s">
        <v>41</v>
      </c>
      <c r="F14" s="13"/>
      <c r="G14" s="14" t="n">
        <f aca="false">Sheet1!B19</f>
        <v>3835</v>
      </c>
    </row>
    <row collapsed="false" customFormat="false" customHeight="false" hidden="false" ht="14" outlineLevel="0" r="15">
      <c r="E15" s="13" t="s">
        <v>42</v>
      </c>
      <c r="F15" s="13"/>
      <c r="G15" s="14" t="n">
        <f aca="false">C6-SUM(G13:G14)</f>
        <v>-104010</v>
      </c>
    </row>
  </sheetData>
  <mergeCells count="21">
    <mergeCell ref="A1:C1"/>
    <mergeCell ref="E1:G1"/>
    <mergeCell ref="A2:B2"/>
    <mergeCell ref="E2:F2"/>
    <mergeCell ref="A3:B3"/>
    <mergeCell ref="E3:F3"/>
    <mergeCell ref="A4:B4"/>
    <mergeCell ref="E4:F4"/>
    <mergeCell ref="A5:B5"/>
    <mergeCell ref="E5:F5"/>
    <mergeCell ref="A6:C6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025" min="1" style="0" width="8.568627450980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OpenOffice.org/3.2$Unix OpenOffice.org_project/320m19$Build-9505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