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010"/>
  </bookViews>
  <sheets>
    <sheet name="PV à 20% marge avant FF" sheetId="1" r:id="rId1"/>
  </sheets>
  <calcPr calcId="125725"/>
</workbook>
</file>

<file path=xl/calcChain.xml><?xml version="1.0" encoding="utf-8"?>
<calcChain xmlns="http://schemas.openxmlformats.org/spreadsheetml/2006/main">
  <c r="C24" i="1"/>
  <c r="C17" l="1"/>
  <c r="C9"/>
  <c r="H8" s="1"/>
  <c r="J8" s="1"/>
  <c r="G8"/>
  <c r="G7"/>
  <c r="H6"/>
  <c r="J6" s="1"/>
  <c r="G6"/>
  <c r="G5"/>
  <c r="H5" s="1"/>
  <c r="J5" s="1"/>
  <c r="J9" l="1"/>
  <c r="C21" s="1"/>
  <c r="H7"/>
  <c r="J7" s="1"/>
</calcChain>
</file>

<file path=xl/sharedStrings.xml><?xml version="1.0" encoding="utf-8"?>
<sst xmlns="http://schemas.openxmlformats.org/spreadsheetml/2006/main" count="33" uniqueCount="32">
  <si>
    <t>Coefficients</t>
  </si>
  <si>
    <t>MOD</t>
  </si>
  <si>
    <t>Nb théorique jours travaillés</t>
  </si>
  <si>
    <t>Unité d'œuvre</t>
  </si>
  <si>
    <t>SBM</t>
  </si>
  <si>
    <t>SBMA</t>
  </si>
  <si>
    <t>Taux horaires TH</t>
  </si>
  <si>
    <t>Nombres d'heures NH</t>
  </si>
  <si>
    <t>TH x NH</t>
  </si>
  <si>
    <t>Coefficient de présence</t>
  </si>
  <si>
    <t xml:space="preserve">ING DI </t>
  </si>
  <si>
    <t>Coefficient de facturabilité</t>
  </si>
  <si>
    <t>TECH DI</t>
  </si>
  <si>
    <t>Charges patronales k1</t>
  </si>
  <si>
    <t xml:space="preserve">ING DE </t>
  </si>
  <si>
    <t>Charges indirects k2/k3</t>
  </si>
  <si>
    <t>TEC DE</t>
  </si>
  <si>
    <t>Kc</t>
  </si>
  <si>
    <t>Total</t>
  </si>
  <si>
    <t>Kh</t>
  </si>
  <si>
    <t>Sous Traitance</t>
  </si>
  <si>
    <t>voir tableau 1</t>
  </si>
  <si>
    <t>Achats</t>
  </si>
  <si>
    <t>APPRO</t>
  </si>
  <si>
    <t>FD</t>
  </si>
  <si>
    <t>AMORT</t>
  </si>
  <si>
    <t>FF</t>
  </si>
  <si>
    <t>Avant Frais financiers</t>
  </si>
  <si>
    <t>PV Projet</t>
  </si>
  <si>
    <t>Marge bénéficiaire</t>
  </si>
  <si>
    <t>PV avec Marge</t>
  </si>
  <si>
    <t>On souhaite déterminer le prix de vente total du projet avant Frais Financiers, donc FF = 0
On veut une marge de 20% sur le prix de vente total.
PV avec marge = PV /(1-0,2) = PV/0,8
PV = BFP avec FF = 0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</si>
</sst>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4" fillId="2" borderId="1" xfId="1" applyFont="1" applyFill="1" applyBorder="1"/>
    <xf numFmtId="44" fontId="6" fillId="2" borderId="1" xfId="1" applyFont="1" applyFill="1" applyBorder="1"/>
    <xf numFmtId="164" fontId="6" fillId="2" borderId="1" xfId="0" applyNumberFormat="1" applyFont="1" applyFill="1" applyBorder="1"/>
    <xf numFmtId="0" fontId="7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164" fontId="0" fillId="5" borderId="1" xfId="0" applyNumberFormat="1" applyFill="1" applyBorder="1"/>
    <xf numFmtId="164" fontId="0" fillId="9" borderId="1" xfId="0" applyNumberFormat="1" applyFill="1" applyBorder="1"/>
    <xf numFmtId="44" fontId="0" fillId="9" borderId="1" xfId="1" applyFont="1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4" fontId="0" fillId="0" borderId="0" xfId="0" applyNumberForma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5"/>
  <sheetViews>
    <sheetView tabSelected="1" topLeftCell="B4" workbookViewId="0">
      <selection activeCell="E22" sqref="E22"/>
    </sheetView>
  </sheetViews>
  <sheetFormatPr baseColWidth="10" defaultRowHeight="15"/>
  <cols>
    <col min="1" max="1" width="23.7109375" customWidth="1"/>
    <col min="2" max="2" width="24.42578125" customWidth="1"/>
    <col min="3" max="3" width="21.140625" customWidth="1"/>
    <col min="4" max="4" width="20.7109375" customWidth="1"/>
    <col min="5" max="5" width="12.7109375" customWidth="1"/>
    <col min="6" max="6" width="11.28515625" customWidth="1"/>
    <col min="7" max="7" width="11.5703125" customWidth="1"/>
    <col min="8" max="8" width="15.5703125" customWidth="1"/>
    <col min="9" max="9" width="22.5703125" customWidth="1"/>
    <col min="10" max="10" width="14.42578125" bestFit="1" customWidth="1"/>
  </cols>
  <sheetData>
    <row r="3" spans="1:10" ht="18.75">
      <c r="B3" s="20" t="s">
        <v>0</v>
      </c>
      <c r="C3" s="20"/>
      <c r="E3" s="21" t="s">
        <v>1</v>
      </c>
      <c r="F3" s="21"/>
      <c r="G3" s="21"/>
      <c r="H3" s="21"/>
      <c r="I3" s="21"/>
      <c r="J3" s="21"/>
    </row>
    <row r="4" spans="1:10">
      <c r="B4" s="5" t="s">
        <v>2</v>
      </c>
      <c r="C4" s="6">
        <v>225</v>
      </c>
      <c r="E4" s="15" t="s">
        <v>3</v>
      </c>
      <c r="F4" s="15" t="s">
        <v>4</v>
      </c>
      <c r="G4" s="15" t="s">
        <v>5</v>
      </c>
      <c r="H4" s="16" t="s">
        <v>6</v>
      </c>
      <c r="I4" s="15" t="s">
        <v>7</v>
      </c>
      <c r="J4" s="15" t="s">
        <v>8</v>
      </c>
    </row>
    <row r="5" spans="1:10">
      <c r="B5" s="5" t="s">
        <v>9</v>
      </c>
      <c r="C5" s="6">
        <v>0.9</v>
      </c>
      <c r="E5" s="6" t="s">
        <v>10</v>
      </c>
      <c r="F5" s="13">
        <v>5250</v>
      </c>
      <c r="G5" s="12">
        <f>F5*12</f>
        <v>63000</v>
      </c>
      <c r="H5" s="18">
        <f>(G5*$C$9)/$C$10</f>
        <v>150</v>
      </c>
      <c r="I5" s="6">
        <v>1500</v>
      </c>
      <c r="J5" s="14">
        <f>I5*H5</f>
        <v>225000</v>
      </c>
    </row>
    <row r="6" spans="1:10">
      <c r="B6" s="5" t="s">
        <v>11</v>
      </c>
      <c r="C6" s="6">
        <v>0.7</v>
      </c>
      <c r="E6" s="6" t="s">
        <v>12</v>
      </c>
      <c r="F6" s="13">
        <v>2800</v>
      </c>
      <c r="G6" s="12">
        <f t="shared" ref="G6:G8" si="0">F6*12</f>
        <v>33600</v>
      </c>
      <c r="H6" s="18">
        <f>(G6*$C$9)/$C$10</f>
        <v>80</v>
      </c>
      <c r="I6" s="6">
        <v>1130</v>
      </c>
      <c r="J6" s="14">
        <f t="shared" ref="J6:J8" si="1">I6*H6</f>
        <v>90400</v>
      </c>
    </row>
    <row r="7" spans="1:10">
      <c r="B7" s="5" t="s">
        <v>13</v>
      </c>
      <c r="C7" s="6">
        <v>0.5</v>
      </c>
      <c r="E7" s="6" t="s">
        <v>14</v>
      </c>
      <c r="F7" s="13">
        <v>3150</v>
      </c>
      <c r="G7" s="12">
        <f t="shared" si="0"/>
        <v>37800</v>
      </c>
      <c r="H7" s="18">
        <f>(G7*$C$9)/$C$10</f>
        <v>90</v>
      </c>
      <c r="I7" s="6">
        <v>1700</v>
      </c>
      <c r="J7" s="14">
        <f t="shared" si="1"/>
        <v>153000</v>
      </c>
    </row>
    <row r="8" spans="1:10">
      <c r="B8" s="5" t="s">
        <v>15</v>
      </c>
      <c r="C8" s="6">
        <v>0.6</v>
      </c>
      <c r="E8" s="6" t="s">
        <v>16</v>
      </c>
      <c r="F8" s="13">
        <v>2100</v>
      </c>
      <c r="G8" s="12">
        <f t="shared" si="0"/>
        <v>25200</v>
      </c>
      <c r="H8" s="18">
        <f>(G8*$C$9)/$C$10</f>
        <v>60</v>
      </c>
      <c r="I8" s="6">
        <v>900</v>
      </c>
      <c r="J8" s="14">
        <f t="shared" si="1"/>
        <v>54000</v>
      </c>
    </row>
    <row r="9" spans="1:10" ht="15.75">
      <c r="B9" s="5" t="s">
        <v>17</v>
      </c>
      <c r="C9" s="6">
        <f>1+C8+C8+C7</f>
        <v>2.7</v>
      </c>
      <c r="E9" s="22" t="s">
        <v>18</v>
      </c>
      <c r="F9" s="23"/>
      <c r="G9" s="23"/>
      <c r="H9" s="23"/>
      <c r="I9" s="24"/>
      <c r="J9" s="1">
        <f>SUM(J5:J8)</f>
        <v>522400</v>
      </c>
    </row>
    <row r="10" spans="1:10">
      <c r="B10" s="5" t="s">
        <v>19</v>
      </c>
      <c r="C10" s="6">
        <v>1134</v>
      </c>
    </row>
    <row r="14" spans="1:10" ht="18.75" customHeight="1">
      <c r="B14" s="21" t="s">
        <v>28</v>
      </c>
      <c r="C14" s="21"/>
      <c r="E14" s="25" t="s">
        <v>31</v>
      </c>
      <c r="F14" s="25"/>
      <c r="G14" s="25"/>
      <c r="H14" s="25"/>
      <c r="I14" s="25"/>
      <c r="J14" s="25"/>
    </row>
    <row r="15" spans="1:10">
      <c r="A15" t="s">
        <v>27</v>
      </c>
      <c r="B15" s="8" t="s">
        <v>20</v>
      </c>
      <c r="C15" s="9">
        <v>121500</v>
      </c>
      <c r="D15" t="s">
        <v>21</v>
      </c>
      <c r="E15" s="25"/>
      <c r="F15" s="25"/>
      <c r="G15" s="25"/>
      <c r="H15" s="25"/>
      <c r="I15" s="25"/>
      <c r="J15" s="25"/>
    </row>
    <row r="16" spans="1:10">
      <c r="B16" s="8" t="s">
        <v>22</v>
      </c>
      <c r="C16" s="9">
        <v>140000</v>
      </c>
      <c r="E16" s="25"/>
      <c r="F16" s="25"/>
      <c r="G16" s="25"/>
      <c r="H16" s="25"/>
      <c r="I16" s="25"/>
      <c r="J16" s="25"/>
    </row>
    <row r="17" spans="2:10">
      <c r="B17" s="10" t="s">
        <v>23</v>
      </c>
      <c r="C17" s="11">
        <f>C15+C16</f>
        <v>261500</v>
      </c>
      <c r="E17" s="25"/>
      <c r="F17" s="25"/>
      <c r="G17" s="25"/>
      <c r="H17" s="25"/>
      <c r="I17" s="25"/>
      <c r="J17" s="25"/>
    </row>
    <row r="18" spans="2:10">
      <c r="B18" s="10" t="s">
        <v>24</v>
      </c>
      <c r="C18" s="11">
        <v>86800</v>
      </c>
      <c r="E18" s="25"/>
      <c r="F18" s="25"/>
      <c r="G18" s="25"/>
      <c r="H18" s="25"/>
      <c r="I18" s="25"/>
      <c r="J18" s="25"/>
    </row>
    <row r="19" spans="2:10">
      <c r="B19" s="10" t="s">
        <v>25</v>
      </c>
      <c r="C19" s="11">
        <v>140800</v>
      </c>
      <c r="E19" s="25"/>
      <c r="F19" s="25"/>
      <c r="G19" s="25"/>
      <c r="H19" s="25"/>
      <c r="I19" s="25"/>
      <c r="J19" s="25"/>
    </row>
    <row r="20" spans="2:10">
      <c r="B20" s="10" t="s">
        <v>26</v>
      </c>
      <c r="C20" s="11">
        <v>0</v>
      </c>
      <c r="E20" s="25"/>
      <c r="F20" s="25"/>
      <c r="G20" s="25"/>
      <c r="H20" s="25"/>
      <c r="I20" s="25"/>
      <c r="J20" s="25"/>
    </row>
    <row r="21" spans="2:10" ht="18.75">
      <c r="B21" s="7" t="s">
        <v>18</v>
      </c>
      <c r="C21" s="2">
        <f>SUM(C17:C20)+J9</f>
        <v>1011500</v>
      </c>
      <c r="D21" s="19"/>
      <c r="E21" s="25"/>
      <c r="F21" s="25"/>
      <c r="G21" s="25"/>
      <c r="H21" s="25"/>
      <c r="I21" s="25"/>
      <c r="J21" s="25"/>
    </row>
    <row r="22" spans="2:10">
      <c r="D22" s="19"/>
    </row>
    <row r="23" spans="2:10">
      <c r="B23" s="10" t="s">
        <v>29</v>
      </c>
      <c r="C23" s="17">
        <v>0.2</v>
      </c>
    </row>
    <row r="24" spans="2:10" ht="18.75">
      <c r="B24" s="4" t="s">
        <v>30</v>
      </c>
      <c r="C24" s="3">
        <f>C21/(1-C23)</f>
        <v>1264375</v>
      </c>
    </row>
    <row r="25" spans="2:10">
      <c r="D25" s="19"/>
    </row>
  </sheetData>
  <mergeCells count="5">
    <mergeCell ref="B3:C3"/>
    <mergeCell ref="E3:J3"/>
    <mergeCell ref="E9:I9"/>
    <mergeCell ref="B14:C14"/>
    <mergeCell ref="E14:J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à 20% marge avant FF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2013-09-30T13:44:27Z</dcterms:modified>
</cp:coreProperties>
</file>