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Calcul des Lots de Travaux" sheetId="1" r:id="rId1"/>
    <sheet name="Objets et Opérations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G20" i="2"/>
  <c r="I20"/>
  <c r="G21"/>
  <c r="I21"/>
  <c r="G22"/>
  <c r="I22"/>
  <c r="G23"/>
  <c r="I23"/>
  <c r="G24"/>
  <c r="I24"/>
  <c r="G25"/>
  <c r="I25"/>
  <c r="G26"/>
  <c r="I26"/>
  <c r="G27"/>
  <c r="I27"/>
  <c r="I13" l="1"/>
  <c r="I14"/>
  <c r="I7"/>
  <c r="I9"/>
  <c r="I10"/>
  <c r="I11"/>
  <c r="I6"/>
  <c r="E6" i="1" l="1"/>
  <c r="J21" i="2"/>
  <c r="E5" i="1"/>
  <c r="J20" i="2"/>
  <c r="J22"/>
  <c r="J24"/>
  <c r="J26"/>
  <c r="J23"/>
  <c r="J25"/>
  <c r="J27"/>
  <c r="I12" l="1"/>
  <c r="E7" i="1"/>
  <c r="D10" s="1"/>
</calcChain>
</file>

<file path=xl/sharedStrings.xml><?xml version="1.0" encoding="utf-8"?>
<sst xmlns="http://schemas.openxmlformats.org/spreadsheetml/2006/main" count="82" uniqueCount="71">
  <si>
    <t>N°</t>
  </si>
  <si>
    <t>Lot de travail</t>
  </si>
  <si>
    <t>Responsable</t>
  </si>
  <si>
    <t>Budget</t>
  </si>
  <si>
    <t>Dossiers</t>
  </si>
  <si>
    <t>Direction des projets</t>
  </si>
  <si>
    <t>Electronique</t>
  </si>
  <si>
    <t>DE</t>
  </si>
  <si>
    <t>Informatique</t>
  </si>
  <si>
    <t>DI</t>
  </si>
  <si>
    <t>Sous-Traitance</t>
  </si>
  <si>
    <t>DA</t>
  </si>
  <si>
    <t>Le nouveau calcul de la répartition par lots de travaux se fait en fonction des nouveaux taux horaires</t>
  </si>
  <si>
    <t>Taux horaires TH</t>
  </si>
  <si>
    <t>Unité d'œuvre</t>
  </si>
  <si>
    <t xml:space="preserve">ING DI </t>
  </si>
  <si>
    <t>TECH DI</t>
  </si>
  <si>
    <t xml:space="preserve">ING DE </t>
  </si>
  <si>
    <t>TEC DE</t>
  </si>
  <si>
    <t>Objets</t>
  </si>
  <si>
    <t>Opérateurs responsables</t>
  </si>
  <si>
    <t xml:space="preserve">Nombre d’heures de travail </t>
  </si>
  <si>
    <t>Coût (en euros)</t>
  </si>
  <si>
    <t>Ing DI</t>
  </si>
  <si>
    <t>Tech DI</t>
  </si>
  <si>
    <t>Ing DE</t>
  </si>
  <si>
    <t>Tech DE</t>
  </si>
  <si>
    <t>Combiné</t>
  </si>
  <si>
    <t>DA et Sous-traitant N°2</t>
  </si>
  <si>
    <t>Alimentation</t>
  </si>
  <si>
    <t>DA et Sous-traitant N°3</t>
  </si>
  <si>
    <t>Analyseur-Synthétiseur</t>
  </si>
  <si>
    <t>TERTEL (DE)</t>
  </si>
  <si>
    <t>UO</t>
  </si>
  <si>
    <t>Taux Horaires</t>
  </si>
  <si>
    <t>Antenne</t>
  </si>
  <si>
    <t>Amplificateur de puissance</t>
  </si>
  <si>
    <t>DA et Sous-traitant N°4</t>
  </si>
  <si>
    <t>Emetteur-Récepteur</t>
  </si>
  <si>
    <t>Codeur-Décodeur</t>
  </si>
  <si>
    <t>Modulateur-Démodulateur</t>
  </si>
  <si>
    <t>Logiciel LOGIC</t>
  </si>
  <si>
    <t>TERTEL (DI) avec DA et Sous-traitant N°1</t>
  </si>
  <si>
    <t>Voir détail des heures au tableau N°2</t>
  </si>
  <si>
    <t>Dossier des spécifications</t>
  </si>
  <si>
    <t>TERTEL (DI et DE)</t>
  </si>
  <si>
    <t>Rapport sur les tests d'ensemble</t>
  </si>
  <si>
    <t>Opérations</t>
  </si>
  <si>
    <t>Nbre heures ING DI</t>
  </si>
  <si>
    <t>Nbre heures TECH DI</t>
  </si>
  <si>
    <t>Coût sous-traitant N°1</t>
  </si>
  <si>
    <t>Coût de réduction en k€/jour</t>
  </si>
  <si>
    <t>Coût ING DI</t>
  </si>
  <si>
    <t>Coût TECH DI</t>
  </si>
  <si>
    <t>Coût Total Opération</t>
  </si>
  <si>
    <t>Réaliser les spécifications et la conception générale du logiciel</t>
  </si>
  <si>
    <t>Tester le fonctionnement de l'ensemble du logiciel</t>
  </si>
  <si>
    <t>Coder, tester et intégrer le module N°1</t>
  </si>
  <si>
    <t>Coder, tester et intégrer le module N°2</t>
  </si>
  <si>
    <t>Coder, tester et intégrer le module N°3</t>
  </si>
  <si>
    <t>Coder, tester et intégrer le module N°4</t>
  </si>
  <si>
    <t>Coder, tester et intégrer le module N°5</t>
  </si>
  <si>
    <t>Rédiger la documentation technique et le mode d'emploi et les faire imprimer</t>
  </si>
  <si>
    <t>²</t>
  </si>
  <si>
    <t>Lot 1</t>
  </si>
  <si>
    <t>Lot 2</t>
  </si>
  <si>
    <t>Lot 3</t>
  </si>
  <si>
    <t>Lot 4</t>
  </si>
  <si>
    <t>Lot 4 et 3</t>
  </si>
  <si>
    <t>Lot</t>
  </si>
  <si>
    <t>4 et 3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</si>
</sst>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Horizontal">
        <fgColor theme="9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44" fontId="0" fillId="0" borderId="0" xfId="0" applyNumberFormat="1"/>
    <xf numFmtId="1" fontId="0" fillId="0" borderId="1" xfId="0" applyNumberFormat="1" applyBorder="1"/>
    <xf numFmtId="0" fontId="0" fillId="0" borderId="0" xfId="0" applyAlignment="1">
      <alignment horizontal="left" vertical="top"/>
    </xf>
    <xf numFmtId="0" fontId="5" fillId="9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left" vertical="top" wrapText="1" readingOrder="1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44" fontId="0" fillId="15" borderId="1" xfId="0" applyNumberFormat="1" applyFont="1" applyFill="1" applyBorder="1" applyAlignment="1">
      <alignment vertical="center" readingOrder="1"/>
    </xf>
    <xf numFmtId="44" fontId="0" fillId="0" borderId="1" xfId="0" applyNumberFormat="1" applyFont="1" applyBorder="1" applyAlignment="1">
      <alignment vertical="center" readingOrder="1"/>
    </xf>
    <xf numFmtId="0" fontId="0" fillId="0" borderId="17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 readingOrder="1"/>
    </xf>
    <xf numFmtId="0" fontId="5" fillId="9" borderId="4" xfId="0" applyFont="1" applyFill="1" applyBorder="1" applyAlignment="1">
      <alignment horizontal="center" vertical="center" wrapText="1" readingOrder="1"/>
    </xf>
    <xf numFmtId="44" fontId="0" fillId="15" borderId="8" xfId="0" applyNumberFormat="1" applyFont="1" applyFill="1" applyBorder="1" applyAlignment="1">
      <alignment vertical="center" readingOrder="1"/>
    </xf>
    <xf numFmtId="44" fontId="0" fillId="0" borderId="8" xfId="0" applyNumberFormat="1" applyFont="1" applyBorder="1" applyAlignment="1">
      <alignment vertical="center" readingOrder="1"/>
    </xf>
    <xf numFmtId="0" fontId="3" fillId="13" borderId="1" xfId="0" applyFont="1" applyFill="1" applyBorder="1" applyAlignment="1">
      <alignment horizontal="center" vertical="top" readingOrder="1"/>
    </xf>
    <xf numFmtId="0" fontId="0" fillId="0" borderId="0" xfId="0" applyFont="1" applyAlignment="1"/>
    <xf numFmtId="0" fontId="4" fillId="2" borderId="2" xfId="0" applyFont="1" applyFill="1" applyBorder="1" applyAlignment="1">
      <alignment horizontal="center" vertical="center" readingOrder="1"/>
    </xf>
    <xf numFmtId="0" fontId="3" fillId="2" borderId="3" xfId="0" applyFont="1" applyFill="1" applyBorder="1" applyAlignment="1">
      <alignment horizontal="center" vertical="center" readingOrder="1"/>
    </xf>
    <xf numFmtId="0" fontId="3" fillId="2" borderId="3" xfId="0" applyFont="1" applyFill="1" applyBorder="1" applyAlignment="1">
      <alignment horizontal="center" vertical="center" readingOrder="1"/>
    </xf>
    <xf numFmtId="0" fontId="3" fillId="2" borderId="13" xfId="0" applyFont="1" applyFill="1" applyBorder="1" applyAlignment="1">
      <alignment horizontal="center" vertical="center" readingOrder="1"/>
    </xf>
    <xf numFmtId="0" fontId="3" fillId="2" borderId="4" xfId="0" applyFont="1" applyFill="1" applyBorder="1" applyAlignment="1">
      <alignment horizontal="center" vertical="top" readingOrder="1"/>
    </xf>
    <xf numFmtId="0" fontId="0" fillId="0" borderId="0" xfId="0" applyFont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readingOrder="1"/>
    </xf>
    <xf numFmtId="0" fontId="5" fillId="9" borderId="11" xfId="0" applyFont="1" applyFill="1" applyBorder="1" applyAlignment="1">
      <alignment horizontal="center" vertical="center" readingOrder="1"/>
    </xf>
    <xf numFmtId="0" fontId="3" fillId="0" borderId="6" xfId="0" applyFont="1" applyBorder="1" applyAlignment="1">
      <alignment vertical="top"/>
    </xf>
    <xf numFmtId="0" fontId="3" fillId="12" borderId="5" xfId="0" applyFont="1" applyFill="1" applyBorder="1" applyAlignment="1">
      <alignment horizontal="left" vertical="top" readingOrder="1"/>
    </xf>
    <xf numFmtId="0" fontId="3" fillId="14" borderId="1" xfId="0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top" readingOrder="1"/>
    </xf>
    <xf numFmtId="0" fontId="3" fillId="0" borderId="15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top" readingOrder="1"/>
    </xf>
    <xf numFmtId="164" fontId="2" fillId="11" borderId="1" xfId="0" applyNumberFormat="1" applyFont="1" applyFill="1" applyBorder="1" applyAlignment="1"/>
    <xf numFmtId="0" fontId="3" fillId="14" borderId="1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readingOrder="1"/>
    </xf>
    <xf numFmtId="0" fontId="3" fillId="0" borderId="16" xfId="0" applyFont="1" applyFill="1" applyBorder="1" applyAlignment="1">
      <alignment horizontal="center" vertical="center" readingOrder="1"/>
    </xf>
    <xf numFmtId="0" fontId="3" fillId="0" borderId="15" xfId="0" applyFont="1" applyFill="1" applyBorder="1" applyAlignment="1">
      <alignment horizontal="center" vertical="center" readingOrder="1"/>
    </xf>
    <xf numFmtId="0" fontId="3" fillId="15" borderId="11" xfId="0" applyFont="1" applyFill="1" applyBorder="1" applyAlignment="1">
      <alignment horizontal="center" vertical="top" readingOrder="1"/>
    </xf>
    <xf numFmtId="0" fontId="3" fillId="15" borderId="12" xfId="0" applyFont="1" applyFill="1" applyBorder="1" applyAlignment="1">
      <alignment horizontal="center" vertical="top" readingOrder="1"/>
    </xf>
    <xf numFmtId="0" fontId="3" fillId="15" borderId="10" xfId="0" applyFont="1" applyFill="1" applyBorder="1" applyAlignment="1">
      <alignment horizontal="center" vertical="top" readingOrder="1"/>
    </xf>
    <xf numFmtId="0" fontId="3" fillId="12" borderId="7" xfId="0" applyFont="1" applyFill="1" applyBorder="1" applyAlignment="1">
      <alignment horizontal="left" vertical="top" readingOrder="1"/>
    </xf>
    <xf numFmtId="0" fontId="3" fillId="13" borderId="8" xfId="0" applyFont="1" applyFill="1" applyBorder="1" applyAlignment="1">
      <alignment horizontal="center" vertical="top" readingOrder="1"/>
    </xf>
    <xf numFmtId="0" fontId="3" fillId="15" borderId="8" xfId="0" applyFont="1" applyFill="1" applyBorder="1" applyAlignment="1">
      <alignment horizontal="center" vertical="top" readingOrder="1"/>
    </xf>
    <xf numFmtId="164" fontId="4" fillId="3" borderId="18" xfId="1" applyNumberFormat="1" applyFont="1" applyFill="1" applyBorder="1" applyAlignment="1">
      <alignment horizontal="center" vertical="top" readingOrder="1"/>
    </xf>
    <xf numFmtId="0" fontId="3" fillId="15" borderId="1" xfId="0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horizontal="center" vertical="center" readingOrder="1"/>
    </xf>
    <xf numFmtId="44" fontId="2" fillId="3" borderId="6" xfId="0" applyNumberFormat="1" applyFont="1" applyFill="1" applyBorder="1" applyAlignment="1"/>
    <xf numFmtId="0" fontId="3" fillId="15" borderId="8" xfId="0" applyFont="1" applyFill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6" fontId="3" fillId="15" borderId="8" xfId="0" applyNumberFormat="1" applyFont="1" applyFill="1" applyBorder="1" applyAlignment="1">
      <alignment horizontal="center" vertical="center" readingOrder="1"/>
    </xf>
    <xf numFmtId="44" fontId="2" fillId="3" borderId="18" xfId="0" applyNumberFormat="1" applyFont="1" applyFill="1" applyBorder="1" applyAlignment="1"/>
    <xf numFmtId="0" fontId="0" fillId="4" borderId="0" xfId="0" applyFill="1" applyAlignment="1"/>
    <xf numFmtId="0" fontId="0" fillId="5" borderId="0" xfId="0" applyFill="1" applyAlignment="1"/>
    <xf numFmtId="0" fontId="0" fillId="6" borderId="0" xfId="0" applyFill="1" applyAlignment="1"/>
    <xf numFmtId="0" fontId="0" fillId="8" borderId="0" xfId="0" applyFill="1" applyAlignment="1"/>
    <xf numFmtId="0" fontId="3" fillId="7" borderId="5" xfId="0" applyFont="1" applyFill="1" applyBorder="1" applyAlignment="1">
      <alignment horizontal="left" vertical="top" readingOrder="1"/>
    </xf>
    <xf numFmtId="44" fontId="0" fillId="0" borderId="0" xfId="0" applyNumberFormat="1" applyFont="1" applyAlignment="1"/>
    <xf numFmtId="0" fontId="0" fillId="0" borderId="0" xfId="0" applyAlignment="1"/>
    <xf numFmtId="0" fontId="0" fillId="0" borderId="8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/>
    <xf numFmtId="0" fontId="5" fillId="9" borderId="5" xfId="0" applyFont="1" applyFill="1" applyBorder="1" applyAlignment="1">
      <alignment horizontal="center"/>
    </xf>
    <xf numFmtId="44" fontId="0" fillId="11" borderId="6" xfId="1" applyFont="1" applyFill="1" applyBorder="1"/>
    <xf numFmtId="0" fontId="5" fillId="9" borderId="7" xfId="0" applyFont="1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3" borderId="8" xfId="0" applyFill="1" applyBorder="1" applyAlignment="1">
      <alignment horizontal="center"/>
    </xf>
    <xf numFmtId="44" fontId="0" fillId="11" borderId="18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17"/>
  <sheetViews>
    <sheetView tabSelected="1" workbookViewId="0">
      <selection activeCell="C10" sqref="C10"/>
    </sheetView>
  </sheetViews>
  <sheetFormatPr baseColWidth="10" defaultRowHeight="15"/>
  <cols>
    <col min="2" max="2" width="6.7109375" customWidth="1"/>
    <col min="3" max="3" width="13.85546875" customWidth="1"/>
    <col min="4" max="4" width="19.28515625" customWidth="1"/>
    <col min="5" max="5" width="14.28515625" customWidth="1"/>
    <col min="14" max="14" width="20.140625" customWidth="1"/>
  </cols>
  <sheetData>
    <row r="3" spans="2:14" ht="15.75" thickBot="1"/>
    <row r="4" spans="2:14">
      <c r="B4" s="70" t="s">
        <v>0</v>
      </c>
      <c r="C4" s="71" t="s">
        <v>1</v>
      </c>
      <c r="D4" s="71" t="s">
        <v>2</v>
      </c>
      <c r="E4" s="72" t="s">
        <v>3</v>
      </c>
      <c r="H4" s="4" t="s">
        <v>12</v>
      </c>
      <c r="I4" s="4"/>
      <c r="J4" s="4"/>
      <c r="K4" s="4"/>
      <c r="L4" s="4"/>
      <c r="M4" s="4"/>
      <c r="N4" s="4"/>
    </row>
    <row r="5" spans="2:14">
      <c r="B5" s="73">
        <v>1</v>
      </c>
      <c r="C5" s="68" t="s">
        <v>4</v>
      </c>
      <c r="D5" s="69" t="s">
        <v>5</v>
      </c>
      <c r="E5" s="74">
        <f>'Objets et Opérations'!I13+'Objets et Opérations'!I14</f>
        <v>96293.609954058193</v>
      </c>
      <c r="H5" s="4"/>
      <c r="I5" s="4"/>
      <c r="J5" s="4"/>
      <c r="K5" s="4"/>
      <c r="L5" s="4"/>
      <c r="M5" s="4"/>
      <c r="N5" s="4"/>
    </row>
    <row r="6" spans="2:14">
      <c r="B6" s="73">
        <v>2</v>
      </c>
      <c r="C6" s="68" t="s">
        <v>6</v>
      </c>
      <c r="D6" s="69" t="s">
        <v>7</v>
      </c>
      <c r="E6" s="74">
        <f>'Objets et Opérations'!I6+'Objets et Opérations'!I7+'Objets et Opérations'!I9+'Objets et Opérations'!I10+'Objets et Opérations'!I11</f>
        <v>177055.99249617153</v>
      </c>
      <c r="H6" s="4"/>
      <c r="I6" s="4"/>
      <c r="J6" s="4"/>
      <c r="K6" s="4"/>
      <c r="L6" s="4"/>
      <c r="M6" s="4"/>
      <c r="N6" s="4"/>
    </row>
    <row r="7" spans="2:14">
      <c r="B7" s="73">
        <v>3</v>
      </c>
      <c r="C7" s="68" t="s">
        <v>8</v>
      </c>
      <c r="D7" s="69" t="s">
        <v>9</v>
      </c>
      <c r="E7" s="74">
        <f>SUM('Objets et Opérations'!J20:J27)-'Objets et Opérations'!E27</f>
        <v>267551.27754977037</v>
      </c>
      <c r="H7" s="4"/>
      <c r="I7" s="4"/>
      <c r="J7" s="4"/>
      <c r="K7" s="4"/>
      <c r="L7" s="4"/>
      <c r="M7" s="4"/>
      <c r="N7" s="4"/>
    </row>
    <row r="8" spans="2:14" ht="15.75" thickBot="1">
      <c r="B8" s="75">
        <v>4</v>
      </c>
      <c r="C8" s="76" t="s">
        <v>10</v>
      </c>
      <c r="D8" s="77" t="s">
        <v>11</v>
      </c>
      <c r="E8" s="78">
        <v>121500</v>
      </c>
      <c r="H8" s="4"/>
      <c r="I8" s="4"/>
      <c r="J8" s="4"/>
      <c r="K8" s="4"/>
      <c r="L8" s="4"/>
      <c r="M8" s="4"/>
      <c r="N8" s="4"/>
    </row>
    <row r="9" spans="2:14">
      <c r="E9" s="2"/>
      <c r="H9" s="4"/>
      <c r="I9" s="4"/>
      <c r="J9" s="4"/>
      <c r="K9" s="4"/>
      <c r="L9" s="4"/>
      <c r="M9" s="4"/>
      <c r="N9" s="4"/>
    </row>
    <row r="10" spans="2:14">
      <c r="D10" s="2">
        <f>SUM(E5:E8)</f>
        <v>662400.88000000012</v>
      </c>
    </row>
    <row r="13" spans="2:14">
      <c r="C13" s="1" t="s">
        <v>14</v>
      </c>
      <c r="D13" s="1" t="s">
        <v>13</v>
      </c>
    </row>
    <row r="14" spans="2:14">
      <c r="C14" s="1" t="s">
        <v>15</v>
      </c>
      <c r="D14" s="3">
        <v>155.31227411944872</v>
      </c>
    </row>
    <row r="15" spans="2:14">
      <c r="C15" s="1" t="s">
        <v>16</v>
      </c>
      <c r="D15" s="3">
        <v>82.833212863705981</v>
      </c>
    </row>
    <row r="16" spans="2:14">
      <c r="C16" s="1" t="s">
        <v>17</v>
      </c>
      <c r="D16" s="3">
        <v>93.187364471669227</v>
      </c>
    </row>
    <row r="17" spans="3:4">
      <c r="C17" s="1" t="s">
        <v>18</v>
      </c>
      <c r="D17" s="3">
        <v>62.124909647779482</v>
      </c>
    </row>
  </sheetData>
  <mergeCells count="1">
    <mergeCell ref="H4:N9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6"/>
  <sheetViews>
    <sheetView topLeftCell="A4" workbookViewId="0">
      <selection activeCell="B15" sqref="B15"/>
    </sheetView>
  </sheetViews>
  <sheetFormatPr baseColWidth="10" defaultRowHeight="15"/>
  <cols>
    <col min="1" max="1" width="11.42578125" style="22"/>
    <col min="2" max="2" width="62.140625" style="22" customWidth="1"/>
    <col min="3" max="4" width="11.5703125" style="22" customWidth="1"/>
    <col min="5" max="5" width="10.7109375" style="22" customWidth="1"/>
    <col min="6" max="6" width="10.140625" style="22" customWidth="1"/>
    <col min="7" max="7" width="12.140625" style="22" customWidth="1"/>
    <col min="8" max="8" width="9.140625" style="22" customWidth="1"/>
    <col min="9" max="9" width="13.5703125" style="22" customWidth="1"/>
    <col min="10" max="10" width="12.5703125" style="22" customWidth="1"/>
    <col min="11" max="11" width="16.85546875" style="22" customWidth="1"/>
    <col min="12" max="12" width="12.85546875" style="22" customWidth="1"/>
    <col min="13" max="13" width="18.42578125" style="22" customWidth="1"/>
    <col min="14" max="16384" width="11.42578125" style="22"/>
  </cols>
  <sheetData>
    <row r="1" spans="2:12" ht="15.75" thickBot="1"/>
    <row r="2" spans="2:12" ht="15" customHeight="1">
      <c r="B2" s="23" t="s">
        <v>19</v>
      </c>
      <c r="C2" s="24" t="s">
        <v>20</v>
      </c>
      <c r="D2" s="25" t="s">
        <v>21</v>
      </c>
      <c r="E2" s="25"/>
      <c r="F2" s="25"/>
      <c r="G2" s="25"/>
      <c r="H2" s="26" t="s">
        <v>69</v>
      </c>
      <c r="I2" s="27" t="s">
        <v>22</v>
      </c>
      <c r="J2" s="28"/>
    </row>
    <row r="3" spans="2:12">
      <c r="B3" s="29"/>
      <c r="C3" s="30"/>
      <c r="D3" s="31" t="s">
        <v>23</v>
      </c>
      <c r="E3" s="31" t="s">
        <v>24</v>
      </c>
      <c r="F3" s="31" t="s">
        <v>25</v>
      </c>
      <c r="G3" s="31" t="s">
        <v>26</v>
      </c>
      <c r="H3" s="32"/>
      <c r="I3" s="33"/>
      <c r="J3" s="28"/>
    </row>
    <row r="4" spans="2:12">
      <c r="B4" s="34" t="s">
        <v>27</v>
      </c>
      <c r="C4" s="21" t="s">
        <v>28</v>
      </c>
      <c r="D4" s="35"/>
      <c r="E4" s="35"/>
      <c r="F4" s="35"/>
      <c r="G4" s="35"/>
      <c r="H4" s="36">
        <v>4</v>
      </c>
      <c r="I4" s="37">
        <v>50000</v>
      </c>
      <c r="J4" s="28"/>
    </row>
    <row r="5" spans="2:12">
      <c r="B5" s="34" t="s">
        <v>29</v>
      </c>
      <c r="C5" s="21" t="s">
        <v>30</v>
      </c>
      <c r="D5" s="35"/>
      <c r="E5" s="35"/>
      <c r="F5" s="35"/>
      <c r="G5" s="35"/>
      <c r="H5" s="38"/>
      <c r="I5" s="37">
        <v>30000</v>
      </c>
      <c r="J5" s="28"/>
      <c r="K5" s="5" t="s">
        <v>33</v>
      </c>
      <c r="L5" s="5" t="s">
        <v>34</v>
      </c>
    </row>
    <row r="6" spans="2:12">
      <c r="B6" s="34" t="s">
        <v>31</v>
      </c>
      <c r="C6" s="21" t="s">
        <v>32</v>
      </c>
      <c r="D6" s="35"/>
      <c r="E6" s="35"/>
      <c r="F6" s="39">
        <v>500</v>
      </c>
      <c r="G6" s="39">
        <v>300</v>
      </c>
      <c r="H6" s="8">
        <v>2</v>
      </c>
      <c r="I6" s="37">
        <f>D6*$L$6+E6*$L$7+F6*$L$8+G6*$L$9</f>
        <v>65231.155130168452</v>
      </c>
      <c r="J6" s="28"/>
      <c r="K6" s="6" t="s">
        <v>15</v>
      </c>
      <c r="L6" s="40">
        <v>155.31227411944872</v>
      </c>
    </row>
    <row r="7" spans="2:12">
      <c r="B7" s="34" t="s">
        <v>35</v>
      </c>
      <c r="C7" s="21" t="s">
        <v>32</v>
      </c>
      <c r="D7" s="35"/>
      <c r="E7" s="35"/>
      <c r="F7" s="39">
        <v>200</v>
      </c>
      <c r="G7" s="39">
        <v>100</v>
      </c>
      <c r="H7" s="9"/>
      <c r="I7" s="37">
        <f>D7*$L$6+E7*$L$7+F7*$L$8+G7*$L$9</f>
        <v>24849.963859111795</v>
      </c>
      <c r="J7" s="28"/>
      <c r="K7" s="6" t="s">
        <v>16</v>
      </c>
      <c r="L7" s="40">
        <v>82.833212863705981</v>
      </c>
    </row>
    <row r="8" spans="2:12">
      <c r="B8" s="34" t="s">
        <v>36</v>
      </c>
      <c r="C8" s="21" t="s">
        <v>37</v>
      </c>
      <c r="D8" s="35"/>
      <c r="E8" s="35"/>
      <c r="F8" s="41"/>
      <c r="G8" s="41"/>
      <c r="H8" s="42">
        <v>4</v>
      </c>
      <c r="I8" s="37">
        <v>40000</v>
      </c>
      <c r="J8" s="28"/>
      <c r="K8" s="6" t="s">
        <v>17</v>
      </c>
      <c r="L8" s="40">
        <v>93.187364471669227</v>
      </c>
    </row>
    <row r="9" spans="2:12">
      <c r="B9" s="34" t="s">
        <v>38</v>
      </c>
      <c r="C9" s="21" t="s">
        <v>32</v>
      </c>
      <c r="D9" s="35"/>
      <c r="E9" s="35"/>
      <c r="F9" s="39">
        <v>300</v>
      </c>
      <c r="G9" s="39">
        <v>150</v>
      </c>
      <c r="H9" s="43">
        <v>2</v>
      </c>
      <c r="I9" s="37">
        <f>D9*$L$6+E9*$L$7+F9*$L$8+G9*$L$9</f>
        <v>37274.94578866769</v>
      </c>
      <c r="J9" s="28"/>
      <c r="K9" s="6" t="s">
        <v>18</v>
      </c>
      <c r="L9" s="40">
        <v>62.124909647779482</v>
      </c>
    </row>
    <row r="10" spans="2:12">
      <c r="B10" s="34" t="s">
        <v>39</v>
      </c>
      <c r="C10" s="21" t="s">
        <v>32</v>
      </c>
      <c r="D10" s="35"/>
      <c r="E10" s="35"/>
      <c r="F10" s="39">
        <v>200</v>
      </c>
      <c r="G10" s="39">
        <v>100</v>
      </c>
      <c r="H10" s="44"/>
      <c r="I10" s="37">
        <f>D10*$L$6+E10*$L$7+F10*$L$8+G10*$L$9</f>
        <v>24849.963859111795</v>
      </c>
      <c r="J10" s="28"/>
    </row>
    <row r="11" spans="2:12">
      <c r="B11" s="34" t="s">
        <v>40</v>
      </c>
      <c r="C11" s="21" t="s">
        <v>32</v>
      </c>
      <c r="D11" s="35"/>
      <c r="E11" s="35"/>
      <c r="F11" s="39">
        <v>200</v>
      </c>
      <c r="G11" s="39">
        <v>100</v>
      </c>
      <c r="H11" s="45"/>
      <c r="I11" s="37">
        <f>D11*$L$6+E11*$L$7+F11*$L$8+G11*$L$9</f>
        <v>24849.963859111795</v>
      </c>
      <c r="J11" s="28"/>
    </row>
    <row r="12" spans="2:12">
      <c r="B12" s="34" t="s">
        <v>41</v>
      </c>
      <c r="C12" s="21" t="s">
        <v>42</v>
      </c>
      <c r="D12" s="46" t="s">
        <v>43</v>
      </c>
      <c r="E12" s="47"/>
      <c r="F12" s="47"/>
      <c r="G12" s="48"/>
      <c r="H12" s="42" t="s">
        <v>70</v>
      </c>
      <c r="I12" s="37">
        <f>SUM(J20:J27)</f>
        <v>269051.27754977037</v>
      </c>
      <c r="J12" s="28"/>
    </row>
    <row r="13" spans="2:12">
      <c r="B13" s="34" t="s">
        <v>44</v>
      </c>
      <c r="C13" s="21" t="s">
        <v>45</v>
      </c>
      <c r="D13" s="39">
        <v>100</v>
      </c>
      <c r="E13" s="39">
        <v>50</v>
      </c>
      <c r="F13" s="39">
        <v>100</v>
      </c>
      <c r="G13" s="39">
        <v>50</v>
      </c>
      <c r="H13" s="10">
        <v>1</v>
      </c>
      <c r="I13" s="37">
        <f>D13*$L$6+E13*$L$7+F13*$L$8+G13*$L$9</f>
        <v>32097.869984686065</v>
      </c>
      <c r="J13" s="28"/>
    </row>
    <row r="14" spans="2:12" ht="15.75" thickBot="1">
      <c r="B14" s="49" t="s">
        <v>46</v>
      </c>
      <c r="C14" s="50" t="s">
        <v>45</v>
      </c>
      <c r="D14" s="51">
        <v>200</v>
      </c>
      <c r="E14" s="51">
        <v>100</v>
      </c>
      <c r="F14" s="51">
        <v>200</v>
      </c>
      <c r="G14" s="51">
        <v>100</v>
      </c>
      <c r="H14" s="16"/>
      <c r="I14" s="52">
        <f>D14*$L$6+E14*$L$7+F14*$L$8+G14*$L$9</f>
        <v>64195.739969372131</v>
      </c>
      <c r="J14" s="28"/>
    </row>
    <row r="15" spans="2:12">
      <c r="B15" s="28"/>
      <c r="C15" s="28"/>
      <c r="D15" s="28"/>
      <c r="E15" s="28"/>
      <c r="F15" s="28"/>
      <c r="G15" s="28"/>
      <c r="H15" s="28"/>
      <c r="I15" s="28"/>
      <c r="J15" s="28"/>
    </row>
    <row r="16" spans="2:12">
      <c r="B16" s="28"/>
      <c r="C16" s="28"/>
      <c r="D16" s="28"/>
      <c r="E16" s="28"/>
      <c r="F16" s="28"/>
      <c r="G16" s="28"/>
      <c r="H16" s="28"/>
      <c r="I16" s="28"/>
      <c r="J16" s="28"/>
    </row>
    <row r="17" spans="2:10">
      <c r="B17" s="28"/>
      <c r="C17" s="28"/>
      <c r="D17" s="28"/>
      <c r="E17" s="28"/>
      <c r="F17" s="28"/>
      <c r="G17" s="28"/>
      <c r="H17" s="28"/>
      <c r="I17" s="28"/>
      <c r="J17" s="28"/>
    </row>
    <row r="18" spans="2:10" ht="15.75" thickBot="1">
      <c r="B18" s="28"/>
      <c r="C18" s="28"/>
      <c r="D18" s="28"/>
      <c r="E18" s="28"/>
      <c r="F18" s="28"/>
      <c r="G18" s="28"/>
      <c r="H18" s="28"/>
      <c r="I18" s="28"/>
      <c r="J18" s="28"/>
    </row>
    <row r="19" spans="2:10" ht="45">
      <c r="B19" s="23" t="s">
        <v>47</v>
      </c>
      <c r="C19" s="17" t="s">
        <v>48</v>
      </c>
      <c r="D19" s="17" t="s">
        <v>49</v>
      </c>
      <c r="E19" s="17" t="s">
        <v>50</v>
      </c>
      <c r="F19" s="17" t="s">
        <v>51</v>
      </c>
      <c r="G19" s="17" t="s">
        <v>52</v>
      </c>
      <c r="H19" s="17" t="s">
        <v>69</v>
      </c>
      <c r="I19" s="17" t="s">
        <v>53</v>
      </c>
      <c r="J19" s="18" t="s">
        <v>54</v>
      </c>
    </row>
    <row r="20" spans="2:10">
      <c r="B20" s="34" t="s">
        <v>55</v>
      </c>
      <c r="C20" s="53">
        <v>480</v>
      </c>
      <c r="D20" s="53">
        <v>240</v>
      </c>
      <c r="E20" s="54"/>
      <c r="F20" s="53">
        <v>1.2</v>
      </c>
      <c r="G20" s="14">
        <f>$L$6*C20</f>
        <v>74549.89157733538</v>
      </c>
      <c r="H20" s="11">
        <v>3</v>
      </c>
      <c r="I20" s="14">
        <f>$L$7*D20</f>
        <v>19879.971087289436</v>
      </c>
      <c r="J20" s="55">
        <f>G20+I20+E20</f>
        <v>94429.862664624816</v>
      </c>
    </row>
    <row r="21" spans="2:10">
      <c r="B21" s="34" t="s">
        <v>56</v>
      </c>
      <c r="C21" s="53">
        <v>80</v>
      </c>
      <c r="D21" s="53">
        <v>160</v>
      </c>
      <c r="E21" s="54"/>
      <c r="F21" s="53">
        <v>2.4</v>
      </c>
      <c r="G21" s="14">
        <f>$L$6*C21</f>
        <v>12424.981929555897</v>
      </c>
      <c r="H21" s="12"/>
      <c r="I21" s="14">
        <f>$L$7*D21</f>
        <v>13253.314058192957</v>
      </c>
      <c r="J21" s="55">
        <f t="shared" ref="J21:J27" si="0">G21+I21+E21</f>
        <v>25678.295987748854</v>
      </c>
    </row>
    <row r="22" spans="2:10">
      <c r="B22" s="34" t="s">
        <v>57</v>
      </c>
      <c r="C22" s="53">
        <v>120</v>
      </c>
      <c r="D22" s="54"/>
      <c r="E22" s="54"/>
      <c r="F22" s="53">
        <v>3.6</v>
      </c>
      <c r="G22" s="14">
        <f>$L$6*C22</f>
        <v>18637.472894333845</v>
      </c>
      <c r="H22" s="12"/>
      <c r="I22" s="15">
        <f>$L$7*D22</f>
        <v>0</v>
      </c>
      <c r="J22" s="55">
        <f t="shared" si="0"/>
        <v>18637.472894333845</v>
      </c>
    </row>
    <row r="23" spans="2:10">
      <c r="B23" s="34" t="s">
        <v>58</v>
      </c>
      <c r="C23" s="53">
        <v>40</v>
      </c>
      <c r="D23" s="54"/>
      <c r="E23" s="54"/>
      <c r="F23" s="53">
        <v>3.6</v>
      </c>
      <c r="G23" s="14">
        <f>$L$6*C23</f>
        <v>6212.4909647779486</v>
      </c>
      <c r="H23" s="12"/>
      <c r="I23" s="15">
        <f>$L$7*D23</f>
        <v>0</v>
      </c>
      <c r="J23" s="55">
        <f t="shared" si="0"/>
        <v>6212.4909647779486</v>
      </c>
    </row>
    <row r="24" spans="2:10">
      <c r="B24" s="34" t="s">
        <v>59</v>
      </c>
      <c r="C24" s="53">
        <v>120</v>
      </c>
      <c r="D24" s="53">
        <v>180</v>
      </c>
      <c r="E24" s="54"/>
      <c r="F24" s="53">
        <v>4.8</v>
      </c>
      <c r="G24" s="14">
        <f>$L$6*C24</f>
        <v>18637.472894333845</v>
      </c>
      <c r="H24" s="12"/>
      <c r="I24" s="14">
        <f>$L$7*D24</f>
        <v>14909.978315467077</v>
      </c>
      <c r="J24" s="55">
        <f t="shared" si="0"/>
        <v>33547.451209800922</v>
      </c>
    </row>
    <row r="25" spans="2:10">
      <c r="B25" s="34" t="s">
        <v>60</v>
      </c>
      <c r="C25" s="53">
        <v>80</v>
      </c>
      <c r="D25" s="53">
        <v>80</v>
      </c>
      <c r="E25" s="54"/>
      <c r="F25" s="53">
        <v>4.8</v>
      </c>
      <c r="G25" s="14">
        <f>$L$6*C25</f>
        <v>12424.981929555897</v>
      </c>
      <c r="H25" s="12"/>
      <c r="I25" s="14">
        <f>$L$7*D25</f>
        <v>6626.6570290964783</v>
      </c>
      <c r="J25" s="55">
        <f t="shared" si="0"/>
        <v>19051.638958652376</v>
      </c>
    </row>
    <row r="26" spans="2:10">
      <c r="B26" s="34" t="s">
        <v>61</v>
      </c>
      <c r="C26" s="54"/>
      <c r="D26" s="53">
        <v>320</v>
      </c>
      <c r="E26" s="54"/>
      <c r="F26" s="53">
        <v>2.4</v>
      </c>
      <c r="G26" s="15">
        <f>$L$6*C26</f>
        <v>0</v>
      </c>
      <c r="H26" s="13"/>
      <c r="I26" s="14">
        <f>$L$7*D26</f>
        <v>26506.628116385913</v>
      </c>
      <c r="J26" s="55">
        <f t="shared" si="0"/>
        <v>26506.628116385913</v>
      </c>
    </row>
    <row r="27" spans="2:10" ht="30.75" thickBot="1">
      <c r="B27" s="7" t="s">
        <v>62</v>
      </c>
      <c r="C27" s="56">
        <v>280</v>
      </c>
      <c r="D27" s="57"/>
      <c r="E27" s="58">
        <v>1500</v>
      </c>
      <c r="F27" s="56">
        <v>1.2</v>
      </c>
      <c r="G27" s="19">
        <f>$L$6*C27</f>
        <v>43487.43675344564</v>
      </c>
      <c r="H27" s="67" t="s">
        <v>70</v>
      </c>
      <c r="I27" s="20">
        <f>$L$7*D27</f>
        <v>0</v>
      </c>
      <c r="J27" s="59">
        <f t="shared" si="0"/>
        <v>44987.43675344564</v>
      </c>
    </row>
    <row r="30" spans="2:10">
      <c r="B30" s="60" t="s">
        <v>64</v>
      </c>
    </row>
    <row r="31" spans="2:10">
      <c r="B31" s="61" t="s">
        <v>65</v>
      </c>
    </row>
    <row r="32" spans="2:10">
      <c r="B32" s="62" t="s">
        <v>66</v>
      </c>
    </row>
    <row r="33" spans="2:9">
      <c r="B33" s="63" t="s">
        <v>67</v>
      </c>
    </row>
    <row r="34" spans="2:9">
      <c r="B34" s="64" t="s">
        <v>68</v>
      </c>
      <c r="I34" s="65"/>
    </row>
    <row r="46" spans="2:9">
      <c r="C46" s="66" t="s">
        <v>63</v>
      </c>
    </row>
  </sheetData>
  <mergeCells count="8">
    <mergeCell ref="H20:H26"/>
    <mergeCell ref="H4:H5"/>
    <mergeCell ref="H6:H7"/>
    <mergeCell ref="H9:H11"/>
    <mergeCell ref="H13:H14"/>
    <mergeCell ref="D2:G2"/>
    <mergeCell ref="B3:C3"/>
    <mergeCell ref="D12:G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des Lots de Travaux</vt:lpstr>
      <vt:lpstr>Objets et Opérations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2013-10-02T19:33:59Z</dcterms:modified>
</cp:coreProperties>
</file>