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84" yWindow="36" windowWidth="18372" windowHeight="7416" activeTab="3"/>
  </bookViews>
  <sheets>
    <sheet name="Tableau de calcul de PV" sheetId="1" r:id="rId1"/>
    <sheet name="Courbe incitation pour P" sheetId="2" r:id="rId2"/>
    <sheet name="Courbe incitation pour L" sheetId="3" r:id="rId3"/>
    <sheet name="Courbe incitation pour D" sheetId="4" r:id="rId4"/>
  </sheets>
  <calcPr calcId="125725"/>
</workbook>
</file>

<file path=xl/calcChain.xml><?xml version="1.0" encoding="utf-8"?>
<calcChain xmlns="http://schemas.openxmlformats.org/spreadsheetml/2006/main">
  <c r="C17" i="4"/>
  <c r="C18"/>
  <c r="C19"/>
  <c r="C20"/>
  <c r="C16"/>
  <c r="C2"/>
  <c r="C3"/>
  <c r="C4"/>
  <c r="C5"/>
  <c r="C6"/>
  <c r="C7"/>
  <c r="C8"/>
  <c r="C9"/>
  <c r="C10"/>
  <c r="C13" i="2"/>
  <c r="C14"/>
  <c r="C15"/>
  <c r="C16"/>
  <c r="C17"/>
  <c r="C18"/>
  <c r="C19"/>
  <c r="C20"/>
  <c r="C12"/>
  <c r="C2"/>
  <c r="C3"/>
  <c r="C4"/>
  <c r="C5"/>
  <c r="C6"/>
  <c r="C7"/>
  <c r="C8"/>
  <c r="C9"/>
  <c r="C10"/>
  <c r="C11"/>
  <c r="C12" i="4"/>
  <c r="C13"/>
  <c r="C14"/>
  <c r="C15"/>
  <c r="C11"/>
  <c r="B20"/>
  <c r="B15"/>
  <c r="B16"/>
  <c r="B17" s="1"/>
  <c r="B18" s="1"/>
  <c r="B19" s="1"/>
  <c r="B3"/>
  <c r="B4" s="1"/>
  <c r="B5" s="1"/>
  <c r="B6" s="1"/>
  <c r="B7" s="1"/>
  <c r="B8" s="1"/>
  <c r="B9" s="1"/>
  <c r="B10" s="1"/>
  <c r="B11" s="1"/>
  <c r="B12" s="1"/>
  <c r="B13" s="1"/>
  <c r="B14" s="1"/>
  <c r="B13" i="3"/>
  <c r="B14"/>
  <c r="B15"/>
  <c r="B16"/>
  <c r="B17"/>
  <c r="B18"/>
  <c r="B19"/>
  <c r="B20"/>
  <c r="B12"/>
  <c r="B2"/>
  <c r="B3"/>
  <c r="B4"/>
  <c r="B5"/>
  <c r="B6"/>
  <c r="B7"/>
  <c r="B8"/>
  <c r="B9"/>
  <c r="B10"/>
  <c r="A3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B20" i="2"/>
  <c r="B4"/>
  <c r="B5" s="1"/>
  <c r="B6" s="1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3"/>
  <c r="F16" i="1"/>
</calcChain>
</file>

<file path=xl/sharedStrings.xml><?xml version="1.0" encoding="utf-8"?>
<sst xmlns="http://schemas.openxmlformats.org/spreadsheetml/2006/main" count="27" uniqueCount="23">
  <si>
    <t>Poids</t>
  </si>
  <si>
    <t>Largeur</t>
  </si>
  <si>
    <t>Délai</t>
  </si>
  <si>
    <t>Valeur</t>
  </si>
  <si>
    <t>Unité</t>
  </si>
  <si>
    <t>gr</t>
  </si>
  <si>
    <t>mm</t>
  </si>
  <si>
    <t>jours</t>
  </si>
  <si>
    <t>euros</t>
  </si>
  <si>
    <t>tableau de calcul automatique du Prix de vente PV en fonction de P, L et D</t>
  </si>
  <si>
    <t>Valeur Max</t>
  </si>
  <si>
    <t>Valeur Min</t>
  </si>
  <si>
    <t>Poids (gr)</t>
  </si>
  <si>
    <t>Largeur (mm)</t>
  </si>
  <si>
    <t>Délai (jours)</t>
  </si>
  <si>
    <t>Prime (€/unité de mesure)</t>
  </si>
  <si>
    <t>Pénalité (€/unité de mesure)</t>
  </si>
  <si>
    <t>Prix de vente initiale</t>
  </si>
  <si>
    <t>Prix de vente corrigé</t>
  </si>
  <si>
    <t>Valeur nominale</t>
  </si>
  <si>
    <t>Valeur mesuré</t>
  </si>
  <si>
    <t>Borne Max Franchise</t>
  </si>
  <si>
    <t>Borne Min Franchise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</si>
</sst>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3" borderId="9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1" fillId="5" borderId="17" xfId="0" applyNumberFormat="1" applyFont="1" applyFill="1" applyBorder="1" applyAlignment="1">
      <alignment horizontal="center"/>
    </xf>
    <xf numFmtId="0" fontId="0" fillId="0" borderId="16" xfId="0" applyBorder="1"/>
    <xf numFmtId="0" fontId="1" fillId="5" borderId="14" xfId="0" applyNumberFormat="1" applyFont="1" applyFill="1" applyBorder="1" applyAlignment="1">
      <alignment horizontal="center"/>
    </xf>
    <xf numFmtId="0" fontId="1" fillId="5" borderId="1" xfId="0" applyNumberFormat="1" applyFont="1" applyFill="1" applyBorder="1" applyAlignment="1">
      <alignment horizontal="center"/>
    </xf>
    <xf numFmtId="0" fontId="0" fillId="5" borderId="0" xfId="0" applyFill="1"/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/>
            </a:pPr>
            <a:r>
              <a:rPr lang="fr-FR"/>
              <a:t>Courbe</a:t>
            </a:r>
            <a:r>
              <a:rPr lang="fr-FR" baseline="0"/>
              <a:t> d'incitation du PV en fonction du Poids</a:t>
            </a:r>
            <a:endParaRPr lang="fr-FR"/>
          </a:p>
        </c:rich>
      </c:tx>
    </c:title>
    <c:plotArea>
      <c:layout/>
      <c:barChart>
        <c:barDir val="col"/>
        <c:grouping val="clustered"/>
        <c:ser>
          <c:idx val="1"/>
          <c:order val="0"/>
          <c:spPr>
            <a:noFill/>
            <a:ln w="34925">
              <a:solidFill>
                <a:srgbClr val="4F81BD"/>
              </a:solidFill>
            </a:ln>
          </c:spPr>
          <c:cat>
            <c:numRef>
              <c:f>'Courbe incitation pour P'!$B$2:$B$22</c:f>
              <c:numCache>
                <c:formatCode>General</c:formatCode>
                <c:ptCount val="21"/>
                <c:pt idx="0">
                  <c:v>66</c:v>
                </c:pt>
                <c:pt idx="1">
                  <c:v>67</c:v>
                </c:pt>
                <c:pt idx="2">
                  <c:v>68</c:v>
                </c:pt>
                <c:pt idx="3">
                  <c:v>69</c:v>
                </c:pt>
                <c:pt idx="4">
                  <c:v>70</c:v>
                </c:pt>
                <c:pt idx="5">
                  <c:v>71</c:v>
                </c:pt>
                <c:pt idx="6">
                  <c:v>72</c:v>
                </c:pt>
                <c:pt idx="7">
                  <c:v>73</c:v>
                </c:pt>
                <c:pt idx="8">
                  <c:v>74</c:v>
                </c:pt>
                <c:pt idx="9">
                  <c:v>75</c:v>
                </c:pt>
                <c:pt idx="10">
                  <c:v>76</c:v>
                </c:pt>
                <c:pt idx="11">
                  <c:v>77</c:v>
                </c:pt>
                <c:pt idx="12">
                  <c:v>78</c:v>
                </c:pt>
                <c:pt idx="13">
                  <c:v>79</c:v>
                </c:pt>
                <c:pt idx="14">
                  <c:v>80</c:v>
                </c:pt>
                <c:pt idx="15">
                  <c:v>81</c:v>
                </c:pt>
                <c:pt idx="16">
                  <c:v>82</c:v>
                </c:pt>
                <c:pt idx="17">
                  <c:v>83</c:v>
                </c:pt>
                <c:pt idx="18">
                  <c:v>84</c:v>
                </c:pt>
              </c:numCache>
            </c:numRef>
          </c:cat>
          <c:val>
            <c:numRef>
              <c:f>'Courbe incitation pour P'!$C$2:$C$22</c:f>
              <c:numCache>
                <c:formatCode>General</c:formatCode>
                <c:ptCount val="21"/>
                <c:pt idx="0">
                  <c:v>54500</c:v>
                </c:pt>
                <c:pt idx="1">
                  <c:v>54000</c:v>
                </c:pt>
                <c:pt idx="2">
                  <c:v>53500</c:v>
                </c:pt>
                <c:pt idx="3">
                  <c:v>53000</c:v>
                </c:pt>
                <c:pt idx="4">
                  <c:v>52500</c:v>
                </c:pt>
                <c:pt idx="5">
                  <c:v>52000</c:v>
                </c:pt>
                <c:pt idx="6">
                  <c:v>51500</c:v>
                </c:pt>
                <c:pt idx="7">
                  <c:v>51000</c:v>
                </c:pt>
                <c:pt idx="8">
                  <c:v>50500</c:v>
                </c:pt>
                <c:pt idx="9">
                  <c:v>50000</c:v>
                </c:pt>
                <c:pt idx="10">
                  <c:v>49200</c:v>
                </c:pt>
                <c:pt idx="11">
                  <c:v>48400</c:v>
                </c:pt>
                <c:pt idx="12">
                  <c:v>47600</c:v>
                </c:pt>
                <c:pt idx="13">
                  <c:v>46800</c:v>
                </c:pt>
                <c:pt idx="14">
                  <c:v>46000</c:v>
                </c:pt>
                <c:pt idx="15">
                  <c:v>45200</c:v>
                </c:pt>
                <c:pt idx="16">
                  <c:v>44400</c:v>
                </c:pt>
                <c:pt idx="17">
                  <c:v>43600</c:v>
                </c:pt>
                <c:pt idx="18">
                  <c:v>42800</c:v>
                </c:pt>
              </c:numCache>
            </c:numRef>
          </c:val>
        </c:ser>
        <c:gapWidth val="0"/>
        <c:overlap val="100"/>
        <c:axId val="119510528"/>
        <c:axId val="59474688"/>
      </c:barChart>
      <c:catAx>
        <c:axId val="11951052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Poids</a:t>
                </a:r>
                <a:r>
                  <a:rPr lang="fr-FR" baseline="0"/>
                  <a:t> du TNP (Gr)</a:t>
                </a:r>
              </a:p>
            </c:rich>
          </c:tx>
        </c:title>
        <c:numFmt formatCode="General" sourceLinked="1"/>
        <c:majorTickMark val="none"/>
        <c:tickLblPos val="nextTo"/>
        <c:crossAx val="59474688"/>
        <c:crosses val="autoZero"/>
        <c:auto val="1"/>
        <c:lblAlgn val="ctr"/>
        <c:lblOffset val="100"/>
      </c:catAx>
      <c:valAx>
        <c:axId val="59474688"/>
        <c:scaling>
          <c:orientation val="minMax"/>
          <c:min val="40000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PV</a:t>
                </a:r>
                <a:r>
                  <a:rPr lang="fr-FR" baseline="0"/>
                  <a:t> du  TNP (€)</a:t>
                </a:r>
              </a:p>
            </c:rich>
          </c:tx>
        </c:title>
        <c:numFmt formatCode="General" sourceLinked="1"/>
        <c:tickLblPos val="nextTo"/>
        <c:crossAx val="119510528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/>
            </a:pPr>
            <a:r>
              <a:rPr lang="fr-FR"/>
              <a:t>Courbe</a:t>
            </a:r>
            <a:r>
              <a:rPr lang="fr-FR" baseline="0"/>
              <a:t> d'incitation du PV en fonction de la largeur</a:t>
            </a:r>
          </a:p>
        </c:rich>
      </c:tx>
    </c:title>
    <c:plotArea>
      <c:layout/>
      <c:barChart>
        <c:barDir val="col"/>
        <c:grouping val="clustered"/>
        <c:ser>
          <c:idx val="1"/>
          <c:order val="0"/>
          <c:spPr>
            <a:noFill/>
            <a:ln w="34925" cmpd="sng">
              <a:solidFill>
                <a:srgbClr val="4F81BD"/>
              </a:solidFill>
            </a:ln>
          </c:spPr>
          <c:cat>
            <c:numRef>
              <c:f>'Courbe incitation pour L'!$A$2:$A$22</c:f>
              <c:numCache>
                <c:formatCode>General</c:formatCode>
                <c:ptCount val="21"/>
                <c:pt idx="0">
                  <c:v>41</c:v>
                </c:pt>
                <c:pt idx="1">
                  <c:v>42</c:v>
                </c:pt>
                <c:pt idx="2">
                  <c:v>43</c:v>
                </c:pt>
                <c:pt idx="3">
                  <c:v>44</c:v>
                </c:pt>
                <c:pt idx="4">
                  <c:v>45</c:v>
                </c:pt>
                <c:pt idx="5">
                  <c:v>46</c:v>
                </c:pt>
                <c:pt idx="6">
                  <c:v>47</c:v>
                </c:pt>
                <c:pt idx="7">
                  <c:v>48</c:v>
                </c:pt>
                <c:pt idx="8">
                  <c:v>49</c:v>
                </c:pt>
                <c:pt idx="9">
                  <c:v>50</c:v>
                </c:pt>
                <c:pt idx="10">
                  <c:v>51</c:v>
                </c:pt>
                <c:pt idx="11">
                  <c:v>52</c:v>
                </c:pt>
                <c:pt idx="12">
                  <c:v>53</c:v>
                </c:pt>
                <c:pt idx="13">
                  <c:v>54</c:v>
                </c:pt>
                <c:pt idx="14">
                  <c:v>55</c:v>
                </c:pt>
                <c:pt idx="15">
                  <c:v>56</c:v>
                </c:pt>
                <c:pt idx="16">
                  <c:v>57</c:v>
                </c:pt>
                <c:pt idx="17">
                  <c:v>58</c:v>
                </c:pt>
                <c:pt idx="18">
                  <c:v>59</c:v>
                </c:pt>
              </c:numCache>
            </c:numRef>
          </c:cat>
          <c:val>
            <c:numRef>
              <c:f>'Courbe incitation pour L'!$B$2:$B$22</c:f>
              <c:numCache>
                <c:formatCode>General</c:formatCode>
                <c:ptCount val="21"/>
                <c:pt idx="0">
                  <c:v>55400</c:v>
                </c:pt>
                <c:pt idx="1">
                  <c:v>54800</c:v>
                </c:pt>
                <c:pt idx="2">
                  <c:v>54200</c:v>
                </c:pt>
                <c:pt idx="3">
                  <c:v>53600</c:v>
                </c:pt>
                <c:pt idx="4">
                  <c:v>53000</c:v>
                </c:pt>
                <c:pt idx="5">
                  <c:v>52400</c:v>
                </c:pt>
                <c:pt idx="6">
                  <c:v>51800</c:v>
                </c:pt>
                <c:pt idx="7">
                  <c:v>51200</c:v>
                </c:pt>
                <c:pt idx="8">
                  <c:v>50600</c:v>
                </c:pt>
                <c:pt idx="9">
                  <c:v>50000</c:v>
                </c:pt>
                <c:pt idx="10">
                  <c:v>49100</c:v>
                </c:pt>
                <c:pt idx="11">
                  <c:v>48200</c:v>
                </c:pt>
                <c:pt idx="12">
                  <c:v>47300</c:v>
                </c:pt>
                <c:pt idx="13">
                  <c:v>46400</c:v>
                </c:pt>
                <c:pt idx="14">
                  <c:v>45500</c:v>
                </c:pt>
                <c:pt idx="15">
                  <c:v>44600</c:v>
                </c:pt>
                <c:pt idx="16">
                  <c:v>43700</c:v>
                </c:pt>
                <c:pt idx="17">
                  <c:v>42800</c:v>
                </c:pt>
                <c:pt idx="18">
                  <c:v>41900</c:v>
                </c:pt>
              </c:numCache>
            </c:numRef>
          </c:val>
        </c:ser>
        <c:gapWidth val="0"/>
        <c:overlap val="100"/>
        <c:axId val="64197376"/>
        <c:axId val="64199296"/>
      </c:barChart>
      <c:catAx>
        <c:axId val="6419737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Largeur</a:t>
                </a:r>
                <a:r>
                  <a:rPr lang="fr-FR" baseline="0"/>
                  <a:t> du TNP (mm)</a:t>
                </a:r>
              </a:p>
              <a:p>
                <a:pPr>
                  <a:defRPr/>
                </a:pPr>
                <a:endParaRPr lang="fr-FR"/>
              </a:p>
            </c:rich>
          </c:tx>
        </c:title>
        <c:numFmt formatCode="General" sourceLinked="1"/>
        <c:majorTickMark val="none"/>
        <c:tickLblPos val="nextTo"/>
        <c:crossAx val="64199296"/>
        <c:crosses val="autoZero"/>
        <c:auto val="1"/>
        <c:lblAlgn val="ctr"/>
        <c:lblOffset val="100"/>
      </c:catAx>
      <c:valAx>
        <c:axId val="64199296"/>
        <c:scaling>
          <c:orientation val="minMax"/>
          <c:min val="40000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PV</a:t>
                </a:r>
                <a:r>
                  <a:rPr lang="fr-FR" baseline="0"/>
                  <a:t> du TNP (€)</a:t>
                </a:r>
              </a:p>
            </c:rich>
          </c:tx>
        </c:title>
        <c:numFmt formatCode="General" sourceLinked="1"/>
        <c:tickLblPos val="nextTo"/>
        <c:crossAx val="64197376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fr-FR"/>
  <c:chart>
    <c:title>
      <c:tx>
        <c:rich>
          <a:bodyPr/>
          <a:lstStyle/>
          <a:p>
            <a:pPr>
              <a:defRPr/>
            </a:pPr>
            <a:r>
              <a:rPr lang="en-US"/>
              <a:t>Courbe d'incitation du PV en fonction du délai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numRef>
              <c:f>'Courbe incitation pour D'!$B$2:$B$20</c:f>
              <c:numCache>
                <c:formatCode>General</c:formatCode>
                <c:ptCount val="19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24</c:v>
                </c:pt>
                <c:pt idx="4">
                  <c:v>25</c:v>
                </c:pt>
                <c:pt idx="5">
                  <c:v>26</c:v>
                </c:pt>
                <c:pt idx="6">
                  <c:v>27</c:v>
                </c:pt>
                <c:pt idx="7">
                  <c:v>28</c:v>
                </c:pt>
                <c:pt idx="8">
                  <c:v>29</c:v>
                </c:pt>
                <c:pt idx="9">
                  <c:v>30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34</c:v>
                </c:pt>
                <c:pt idx="14">
                  <c:v>35</c:v>
                </c:pt>
                <c:pt idx="15">
                  <c:v>36</c:v>
                </c:pt>
                <c:pt idx="16">
                  <c:v>37</c:v>
                </c:pt>
                <c:pt idx="17">
                  <c:v>38</c:v>
                </c:pt>
                <c:pt idx="18">
                  <c:v>39</c:v>
                </c:pt>
              </c:numCache>
            </c:numRef>
          </c:cat>
          <c:val>
            <c:numRef>
              <c:f>'Courbe incitation pour D'!$B$2:$B$20</c:f>
              <c:numCache>
                <c:formatCode>General</c:formatCode>
                <c:ptCount val="19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24</c:v>
                </c:pt>
                <c:pt idx="4">
                  <c:v>25</c:v>
                </c:pt>
                <c:pt idx="5">
                  <c:v>26</c:v>
                </c:pt>
                <c:pt idx="6">
                  <c:v>27</c:v>
                </c:pt>
                <c:pt idx="7">
                  <c:v>28</c:v>
                </c:pt>
                <c:pt idx="8">
                  <c:v>29</c:v>
                </c:pt>
                <c:pt idx="9">
                  <c:v>30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34</c:v>
                </c:pt>
                <c:pt idx="14">
                  <c:v>35</c:v>
                </c:pt>
                <c:pt idx="15">
                  <c:v>36</c:v>
                </c:pt>
                <c:pt idx="16">
                  <c:v>37</c:v>
                </c:pt>
                <c:pt idx="17">
                  <c:v>38</c:v>
                </c:pt>
                <c:pt idx="18">
                  <c:v>39</c:v>
                </c:pt>
              </c:numCache>
            </c:numRef>
          </c:val>
        </c:ser>
        <c:ser>
          <c:idx val="1"/>
          <c:order val="1"/>
          <c:spPr>
            <a:noFill/>
            <a:ln w="28575" cmpd="sng">
              <a:solidFill>
                <a:srgbClr val="4F81BD"/>
              </a:solidFill>
              <a:prstDash val="solid"/>
            </a:ln>
          </c:spPr>
          <c:cat>
            <c:numRef>
              <c:f>'Courbe incitation pour D'!$B$2:$B$20</c:f>
              <c:numCache>
                <c:formatCode>General</c:formatCode>
                <c:ptCount val="19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24</c:v>
                </c:pt>
                <c:pt idx="4">
                  <c:v>25</c:v>
                </c:pt>
                <c:pt idx="5">
                  <c:v>26</c:v>
                </c:pt>
                <c:pt idx="6">
                  <c:v>27</c:v>
                </c:pt>
                <c:pt idx="7">
                  <c:v>28</c:v>
                </c:pt>
                <c:pt idx="8">
                  <c:v>29</c:v>
                </c:pt>
                <c:pt idx="9">
                  <c:v>30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34</c:v>
                </c:pt>
                <c:pt idx="14">
                  <c:v>35</c:v>
                </c:pt>
                <c:pt idx="15">
                  <c:v>36</c:v>
                </c:pt>
                <c:pt idx="16">
                  <c:v>37</c:v>
                </c:pt>
                <c:pt idx="17">
                  <c:v>38</c:v>
                </c:pt>
                <c:pt idx="18">
                  <c:v>39</c:v>
                </c:pt>
              </c:numCache>
            </c:numRef>
          </c:cat>
          <c:val>
            <c:numRef>
              <c:f>'Courbe incitation pour D'!$C$2:$C$20</c:f>
              <c:numCache>
                <c:formatCode>General</c:formatCode>
                <c:ptCount val="19"/>
                <c:pt idx="0">
                  <c:v>54500</c:v>
                </c:pt>
                <c:pt idx="1">
                  <c:v>54000</c:v>
                </c:pt>
                <c:pt idx="2">
                  <c:v>53500</c:v>
                </c:pt>
                <c:pt idx="3">
                  <c:v>53000</c:v>
                </c:pt>
                <c:pt idx="4">
                  <c:v>52500</c:v>
                </c:pt>
                <c:pt idx="5">
                  <c:v>52000</c:v>
                </c:pt>
                <c:pt idx="6">
                  <c:v>51500</c:v>
                </c:pt>
                <c:pt idx="7">
                  <c:v>51000</c:v>
                </c:pt>
                <c:pt idx="8">
                  <c:v>50500</c:v>
                </c:pt>
                <c:pt idx="9">
                  <c:v>50000</c:v>
                </c:pt>
                <c:pt idx="10">
                  <c:v>50000</c:v>
                </c:pt>
                <c:pt idx="11">
                  <c:v>50000</c:v>
                </c:pt>
                <c:pt idx="12">
                  <c:v>50000</c:v>
                </c:pt>
                <c:pt idx="13">
                  <c:v>50000</c:v>
                </c:pt>
                <c:pt idx="14">
                  <c:v>49000</c:v>
                </c:pt>
                <c:pt idx="15">
                  <c:v>48000</c:v>
                </c:pt>
                <c:pt idx="16">
                  <c:v>47000</c:v>
                </c:pt>
                <c:pt idx="17">
                  <c:v>46000</c:v>
                </c:pt>
                <c:pt idx="18">
                  <c:v>45000</c:v>
                </c:pt>
              </c:numCache>
            </c:numRef>
          </c:val>
        </c:ser>
        <c:gapWidth val="0"/>
        <c:overlap val="100"/>
        <c:axId val="68369792"/>
        <c:axId val="68384256"/>
      </c:barChart>
      <c:catAx>
        <c:axId val="6836979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fr-FR"/>
                  <a:t>délai</a:t>
                </a:r>
                <a:r>
                  <a:rPr lang="fr-FR" baseline="0"/>
                  <a:t> de livraison(jours)</a:t>
                </a:r>
                <a:endParaRPr lang="fr-FR"/>
              </a:p>
            </c:rich>
          </c:tx>
          <c:layout/>
        </c:title>
        <c:numFmt formatCode="General" sourceLinked="1"/>
        <c:majorTickMark val="none"/>
        <c:tickLblPos val="nextTo"/>
        <c:crossAx val="68384256"/>
        <c:crosses val="autoZero"/>
        <c:auto val="1"/>
        <c:lblAlgn val="ctr"/>
        <c:lblOffset val="100"/>
      </c:catAx>
      <c:valAx>
        <c:axId val="68384256"/>
        <c:scaling>
          <c:orientation val="minMax"/>
          <c:min val="44000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PV du TNP (€)</a:t>
                </a:r>
              </a:p>
            </c:rich>
          </c:tx>
          <c:layout/>
        </c:title>
        <c:numFmt formatCode="General" sourceLinked="1"/>
        <c:tickLblPos val="nextTo"/>
        <c:crossAx val="68369792"/>
        <c:crosses val="autoZero"/>
        <c:crossBetween val="between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1</xdr:row>
      <xdr:rowOff>15240</xdr:rowOff>
    </xdr:from>
    <xdr:to>
      <xdr:col>15</xdr:col>
      <xdr:colOff>563880</xdr:colOff>
      <xdr:row>22</xdr:row>
      <xdr:rowOff>15240</xdr:rowOff>
    </xdr:to>
    <xdr:graphicFrame macro="">
      <xdr:nvGraphicFramePr>
        <xdr:cNvPr id="5" name="Graphique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251460</xdr:colOff>
      <xdr:row>1</xdr:row>
      <xdr:rowOff>0</xdr:rowOff>
    </xdr:from>
    <xdr:to>
      <xdr:col>14</xdr:col>
      <xdr:colOff>403860</xdr:colOff>
      <xdr:row>23</xdr:row>
      <xdr:rowOff>15240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1</xdr:row>
      <xdr:rowOff>7620</xdr:rowOff>
    </xdr:from>
    <xdr:to>
      <xdr:col>14</xdr:col>
      <xdr:colOff>502920</xdr:colOff>
      <xdr:row>19</xdr:row>
      <xdr:rowOff>152400</xdr:rowOff>
    </xdr:to>
    <xdr:graphicFrame macro="">
      <xdr:nvGraphicFramePr>
        <xdr:cNvPr id="3" name="Graphique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2"/>
  <sheetViews>
    <sheetView workbookViewId="0">
      <selection activeCell="B17" sqref="B17"/>
    </sheetView>
  </sheetViews>
  <sheetFormatPr baseColWidth="10" defaultRowHeight="14.4"/>
  <cols>
    <col min="2" max="2" width="15.5546875" customWidth="1"/>
    <col min="5" max="5" width="25.77734375" customWidth="1"/>
    <col min="6" max="6" width="25.88671875" customWidth="1"/>
    <col min="7" max="7" width="19.33203125" customWidth="1"/>
    <col min="8" max="8" width="18.6640625" customWidth="1"/>
  </cols>
  <sheetData>
    <row r="1" spans="1:11" ht="15" thickBot="1">
      <c r="A1" s="25"/>
      <c r="B1" s="26" t="s">
        <v>9</v>
      </c>
      <c r="C1" s="27"/>
      <c r="D1" s="27"/>
      <c r="E1" s="27"/>
      <c r="F1" s="27"/>
      <c r="G1" s="27"/>
      <c r="H1" s="27"/>
      <c r="I1" s="27"/>
      <c r="J1" s="27"/>
      <c r="K1" s="28"/>
    </row>
    <row r="2" spans="1:11" ht="15" thickBot="1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>
      <c r="A3" s="25"/>
      <c r="B3" s="11"/>
      <c r="C3" s="7" t="s">
        <v>0</v>
      </c>
      <c r="D3" s="7" t="s">
        <v>1</v>
      </c>
      <c r="E3" s="8" t="s">
        <v>2</v>
      </c>
      <c r="G3" s="11"/>
      <c r="H3" s="8" t="s">
        <v>17</v>
      </c>
      <c r="I3" s="25"/>
      <c r="J3" s="25"/>
      <c r="K3" s="25"/>
    </row>
    <row r="4" spans="1:11">
      <c r="A4" s="25"/>
      <c r="B4" s="15" t="s">
        <v>19</v>
      </c>
      <c r="C4" s="17">
        <v>75</v>
      </c>
      <c r="D4" s="17">
        <v>50</v>
      </c>
      <c r="E4" s="18">
        <v>30</v>
      </c>
      <c r="F4" s="25"/>
      <c r="G4" s="5" t="s">
        <v>3</v>
      </c>
      <c r="H4" s="16">
        <v>50000</v>
      </c>
      <c r="I4" s="25"/>
      <c r="J4" s="25"/>
      <c r="K4" s="25"/>
    </row>
    <row r="5" spans="1:11" ht="15" thickBot="1">
      <c r="A5" s="25"/>
      <c r="B5" s="5" t="s">
        <v>20</v>
      </c>
      <c r="C5" s="12">
        <v>75</v>
      </c>
      <c r="D5" s="12">
        <v>50</v>
      </c>
      <c r="E5" s="13">
        <v>30</v>
      </c>
      <c r="F5" s="25"/>
      <c r="G5" s="6" t="s">
        <v>4</v>
      </c>
      <c r="H5" s="2" t="s">
        <v>8</v>
      </c>
      <c r="I5" s="25"/>
      <c r="J5" s="25"/>
      <c r="K5" s="25"/>
    </row>
    <row r="6" spans="1:11" ht="15" thickBot="1">
      <c r="A6" s="25"/>
      <c r="B6" s="6" t="s">
        <v>4</v>
      </c>
      <c r="C6" s="9" t="s">
        <v>5</v>
      </c>
      <c r="D6" s="9" t="s">
        <v>6</v>
      </c>
      <c r="E6" s="10" t="s">
        <v>7</v>
      </c>
      <c r="F6" s="25"/>
      <c r="G6" s="25"/>
      <c r="H6" s="25"/>
      <c r="I6" s="25"/>
      <c r="J6" s="25"/>
      <c r="K6" s="25"/>
    </row>
    <row r="7" spans="1:11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</row>
    <row r="8" spans="1:11" ht="15" thickBot="1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</row>
    <row r="9" spans="1:11">
      <c r="A9" s="25"/>
      <c r="B9" s="11"/>
      <c r="C9" s="7" t="s">
        <v>10</v>
      </c>
      <c r="D9" s="7" t="s">
        <v>11</v>
      </c>
      <c r="E9" s="7" t="s">
        <v>15</v>
      </c>
      <c r="F9" s="7" t="s">
        <v>16</v>
      </c>
      <c r="G9" s="25"/>
      <c r="H9" s="25"/>
      <c r="I9" s="25"/>
      <c r="J9" s="25"/>
      <c r="K9" s="25"/>
    </row>
    <row r="10" spans="1:11" ht="15" thickBot="1">
      <c r="A10" s="25"/>
      <c r="B10" s="5" t="s">
        <v>12</v>
      </c>
      <c r="C10" s="3">
        <v>85</v>
      </c>
      <c r="D10" s="3">
        <v>65</v>
      </c>
      <c r="E10" s="3">
        <v>500</v>
      </c>
      <c r="F10" s="3">
        <v>800</v>
      </c>
      <c r="G10" s="25"/>
      <c r="H10" s="25"/>
      <c r="I10" s="25"/>
      <c r="J10" s="25"/>
      <c r="K10" s="25"/>
    </row>
    <row r="11" spans="1:11">
      <c r="A11" s="25"/>
      <c r="B11" s="5" t="s">
        <v>13</v>
      </c>
      <c r="C11" s="3">
        <v>60</v>
      </c>
      <c r="D11" s="3">
        <v>40</v>
      </c>
      <c r="E11" s="3">
        <v>600</v>
      </c>
      <c r="F11" s="3">
        <v>900</v>
      </c>
      <c r="G11" s="7" t="s">
        <v>21</v>
      </c>
      <c r="H11" s="8" t="s">
        <v>22</v>
      </c>
      <c r="I11" s="25"/>
      <c r="J11" s="25"/>
      <c r="K11" s="25"/>
    </row>
    <row r="12" spans="1:11" ht="15" thickBot="1">
      <c r="A12" s="25"/>
      <c r="B12" s="6" t="s">
        <v>14</v>
      </c>
      <c r="C12" s="4">
        <v>40</v>
      </c>
      <c r="D12" s="4">
        <v>20</v>
      </c>
      <c r="E12" s="4">
        <v>500</v>
      </c>
      <c r="F12" s="4">
        <v>1000</v>
      </c>
      <c r="G12" s="4">
        <v>34</v>
      </c>
      <c r="H12" s="2">
        <v>31</v>
      </c>
      <c r="I12" s="25"/>
      <c r="J12" s="25"/>
      <c r="K12" s="25"/>
    </row>
    <row r="13" spans="1:11">
      <c r="A13" s="25"/>
      <c r="B13" s="14"/>
      <c r="C13" s="14"/>
      <c r="D13" s="14"/>
      <c r="E13" s="14"/>
      <c r="F13" s="14"/>
      <c r="G13" s="14"/>
      <c r="H13" s="14"/>
      <c r="I13" s="25"/>
      <c r="J13" s="25"/>
      <c r="K13" s="25"/>
    </row>
    <row r="14" spans="1:11" ht="15" thickBot="1">
      <c r="A14" s="25"/>
      <c r="B14" s="25"/>
      <c r="C14" s="25"/>
      <c r="D14" s="25"/>
      <c r="F14" s="25"/>
      <c r="G14" s="25"/>
      <c r="H14" s="25"/>
      <c r="I14" s="25"/>
      <c r="J14" s="25"/>
      <c r="K14" s="25"/>
    </row>
    <row r="15" spans="1:11">
      <c r="A15" s="25"/>
      <c r="B15" s="25"/>
      <c r="C15" s="25"/>
      <c r="D15" s="25"/>
      <c r="E15" s="11"/>
      <c r="F15" s="8" t="s">
        <v>18</v>
      </c>
      <c r="G15" s="25"/>
      <c r="H15" s="25"/>
      <c r="I15" s="25"/>
      <c r="J15" s="25"/>
      <c r="K15" s="25"/>
    </row>
    <row r="16" spans="1:11">
      <c r="A16" s="25"/>
      <c r="B16" s="25"/>
      <c r="C16" s="25"/>
      <c r="D16" s="25"/>
      <c r="E16" s="5" t="s">
        <v>3</v>
      </c>
      <c r="F16" s="1">
        <f xml:space="preserve"> IF(AND(C5&lt;C10,C5&gt;D10,D5&lt;C11,D5&gt;D11,E5&lt;C12,E5&gt;D12), H4 - IF(C5&gt;C4,ABS(C5-C4)*F10,ABS(C5-C4)*E10*-1) - IF(D5&gt;D4,ABS(D5-D4)*F11,ABS(D5-D4)*E11*-1) + IF(OR(E5&gt;G12,E5&lt;H12),IF(E5&gt;34,(ABS(E5-E4)*F12*-1)+4000,ABS(E5-E4)*E12),0),"Livraison refusé")</f>
        <v>50000</v>
      </c>
      <c r="G16" s="25"/>
      <c r="H16" s="25"/>
      <c r="I16" s="25"/>
      <c r="J16" s="25"/>
      <c r="K16" s="25"/>
    </row>
    <row r="17" spans="1:11" ht="15" thickBot="1">
      <c r="A17" s="25"/>
      <c r="B17" s="25"/>
      <c r="C17" s="25"/>
      <c r="D17" s="25"/>
      <c r="E17" s="6" t="s">
        <v>4</v>
      </c>
      <c r="F17" s="10" t="s">
        <v>8</v>
      </c>
      <c r="G17" s="25"/>
      <c r="H17" s="25"/>
      <c r="I17" s="25"/>
      <c r="J17" s="25"/>
      <c r="K17" s="25"/>
    </row>
    <row r="18" spans="1:11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</row>
    <row r="19" spans="1:11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</row>
    <row r="20" spans="1:11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</row>
    <row r="21" spans="1:11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</row>
    <row r="22" spans="1:11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</row>
  </sheetData>
  <mergeCells count="1">
    <mergeCell ref="B1: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2:C22"/>
  <sheetViews>
    <sheetView topLeftCell="B1" workbookViewId="0">
      <selection activeCell="C11" sqref="C11"/>
    </sheetView>
  </sheetViews>
  <sheetFormatPr baseColWidth="10" defaultRowHeight="14.4"/>
  <sheetData>
    <row r="2" spans="2:3">
      <c r="B2" s="19">
        <v>66</v>
      </c>
      <c r="C2" s="20">
        <f>'Tableau de calcul de PV'!$E$10*ABS($B$11-B2) +'Tableau de calcul de PV'!$H$4</f>
        <v>54500</v>
      </c>
    </row>
    <row r="3" spans="2:3">
      <c r="B3" s="19">
        <f>B2+1</f>
        <v>67</v>
      </c>
      <c r="C3" s="20">
        <f>'Tableau de calcul de PV'!$E$10*ABS($B$11-B3) +'Tableau de calcul de PV'!$H$4</f>
        <v>54000</v>
      </c>
    </row>
    <row r="4" spans="2:3">
      <c r="B4" s="19">
        <f t="shared" ref="B4:B19" si="0">B3+1</f>
        <v>68</v>
      </c>
      <c r="C4" s="20">
        <f>'Tableau de calcul de PV'!$E$10*ABS($B$11-B4) +'Tableau de calcul de PV'!$H$4</f>
        <v>53500</v>
      </c>
    </row>
    <row r="5" spans="2:3">
      <c r="B5" s="19">
        <f t="shared" si="0"/>
        <v>69</v>
      </c>
      <c r="C5" s="20">
        <f>'Tableau de calcul de PV'!$E$10*ABS($B$11-B5) +'Tableau de calcul de PV'!$H$4</f>
        <v>53000</v>
      </c>
    </row>
    <row r="6" spans="2:3">
      <c r="B6" s="19">
        <f t="shared" si="0"/>
        <v>70</v>
      </c>
      <c r="C6" s="20">
        <f>'Tableau de calcul de PV'!$E$10*ABS($B$11-B6) +'Tableau de calcul de PV'!$H$4</f>
        <v>52500</v>
      </c>
    </row>
    <row r="7" spans="2:3">
      <c r="B7" s="19">
        <f t="shared" si="0"/>
        <v>71</v>
      </c>
      <c r="C7" s="20">
        <f>'Tableau de calcul de PV'!$E$10*ABS($B$11-B7) +'Tableau de calcul de PV'!$H$4</f>
        <v>52000</v>
      </c>
    </row>
    <row r="8" spans="2:3">
      <c r="B8" s="19">
        <f t="shared" si="0"/>
        <v>72</v>
      </c>
      <c r="C8" s="20">
        <f>'Tableau de calcul de PV'!$E$10*ABS($B$11-B8) +'Tableau de calcul de PV'!$H$4</f>
        <v>51500</v>
      </c>
    </row>
    <row r="9" spans="2:3">
      <c r="B9" s="19">
        <f t="shared" si="0"/>
        <v>73</v>
      </c>
      <c r="C9" s="20">
        <f>'Tableau de calcul de PV'!$E$10*ABS($B$11-B9) +'Tableau de calcul de PV'!$H$4</f>
        <v>51000</v>
      </c>
    </row>
    <row r="10" spans="2:3">
      <c r="B10" s="19">
        <f t="shared" si="0"/>
        <v>74</v>
      </c>
      <c r="C10" s="20">
        <f>'Tableau de calcul de PV'!$E$10*ABS($B$11-B10) +'Tableau de calcul de PV'!$H$4</f>
        <v>50500</v>
      </c>
    </row>
    <row r="11" spans="2:3">
      <c r="B11" s="19">
        <f t="shared" si="0"/>
        <v>75</v>
      </c>
      <c r="C11" s="20">
        <f>'Tableau de calcul de PV'!H4</f>
        <v>50000</v>
      </c>
    </row>
    <row r="12" spans="2:3">
      <c r="B12" s="19">
        <f t="shared" si="0"/>
        <v>76</v>
      </c>
      <c r="C12" s="20">
        <f>-1*'Tableau de calcul de PV'!$F$10*ABS($B$11-B12) +'Tableau de calcul de PV'!$H$4</f>
        <v>49200</v>
      </c>
    </row>
    <row r="13" spans="2:3">
      <c r="B13" s="19">
        <f t="shared" si="0"/>
        <v>77</v>
      </c>
      <c r="C13" s="20">
        <f>-1*'Tableau de calcul de PV'!$F$10*ABS($B$11-B13) +'Tableau de calcul de PV'!$H$4</f>
        <v>48400</v>
      </c>
    </row>
    <row r="14" spans="2:3">
      <c r="B14" s="19">
        <f t="shared" si="0"/>
        <v>78</v>
      </c>
      <c r="C14" s="20">
        <f>-1*'Tableau de calcul de PV'!$F$10*ABS($B$11-B14) +'Tableau de calcul de PV'!$H$4</f>
        <v>47600</v>
      </c>
    </row>
    <row r="15" spans="2:3">
      <c r="B15" s="19">
        <f t="shared" si="0"/>
        <v>79</v>
      </c>
      <c r="C15" s="20">
        <f>-1*'Tableau de calcul de PV'!$F$10*ABS($B$11-B15) +'Tableau de calcul de PV'!$H$4</f>
        <v>46800</v>
      </c>
    </row>
    <row r="16" spans="2:3">
      <c r="B16" s="19">
        <f t="shared" si="0"/>
        <v>80</v>
      </c>
      <c r="C16" s="20">
        <f>-1*'Tableau de calcul de PV'!$F$10*ABS($B$11-B16) +'Tableau de calcul de PV'!$H$4</f>
        <v>46000</v>
      </c>
    </row>
    <row r="17" spans="2:3">
      <c r="B17" s="19">
        <f t="shared" si="0"/>
        <v>81</v>
      </c>
      <c r="C17" s="20">
        <f>-1*'Tableau de calcul de PV'!$F$10*ABS($B$11-B17) +'Tableau de calcul de PV'!$H$4</f>
        <v>45200</v>
      </c>
    </row>
    <row r="18" spans="2:3">
      <c r="B18" s="19">
        <f t="shared" si="0"/>
        <v>82</v>
      </c>
      <c r="C18" s="20">
        <f>-1*'Tableau de calcul de PV'!$F$10*ABS($B$11-B18) +'Tableau de calcul de PV'!$H$4</f>
        <v>44400</v>
      </c>
    </row>
    <row r="19" spans="2:3">
      <c r="B19" s="19">
        <f t="shared" si="0"/>
        <v>83</v>
      </c>
      <c r="C19" s="20">
        <f>-1*'Tableau de calcul de PV'!$F$10*ABS($B$11-B19) +'Tableau de calcul de PV'!$H$4</f>
        <v>43600</v>
      </c>
    </row>
    <row r="20" spans="2:3">
      <c r="B20" s="19">
        <f>B19+1</f>
        <v>84</v>
      </c>
      <c r="C20" s="20">
        <f>-1*'Tableau de calcul de PV'!$F$10*ABS($B$11-B20) +'Tableau de calcul de PV'!$H$4</f>
        <v>42800</v>
      </c>
    </row>
    <row r="21" spans="2:3">
      <c r="B21" s="12"/>
      <c r="C21" s="12"/>
    </row>
    <row r="22" spans="2:3">
      <c r="B22" s="12"/>
      <c r="C22" s="12"/>
    </row>
  </sheetData>
  <pageMargins left="0.7" right="0.7" top="0.75" bottom="0.75" header="0.3" footer="0.3"/>
  <ignoredErrors>
    <ignoredError sqref="C11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C22"/>
  <sheetViews>
    <sheetView workbookViewId="0">
      <selection activeCell="B12" sqref="B12"/>
    </sheetView>
  </sheetViews>
  <sheetFormatPr baseColWidth="10" defaultRowHeight="14.4"/>
  <sheetData>
    <row r="2" spans="1:2">
      <c r="A2" s="19">
        <v>41</v>
      </c>
      <c r="B2" s="3">
        <f>ABS($A$11-A2)*'Tableau de calcul de PV'!$E$11 +'Tableau de calcul de PV'!$H$4</f>
        <v>55400</v>
      </c>
    </row>
    <row r="3" spans="1:2">
      <c r="A3" s="19">
        <f>A2+1</f>
        <v>42</v>
      </c>
      <c r="B3" s="3">
        <f>ABS($A$11-A3)*'Tableau de calcul de PV'!$E$11 +'Tableau de calcul de PV'!$H$4</f>
        <v>54800</v>
      </c>
    </row>
    <row r="4" spans="1:2">
      <c r="A4" s="19">
        <f t="shared" ref="A4:A20" si="0">A3+1</f>
        <v>43</v>
      </c>
      <c r="B4" s="3">
        <f>ABS($A$11-A4)*'Tableau de calcul de PV'!$E$11 +'Tableau de calcul de PV'!$H$4</f>
        <v>54200</v>
      </c>
    </row>
    <row r="5" spans="1:2">
      <c r="A5" s="19">
        <f t="shared" si="0"/>
        <v>44</v>
      </c>
      <c r="B5" s="3">
        <f>ABS($A$11-A5)*'Tableau de calcul de PV'!$E$11 +'Tableau de calcul de PV'!$H$4</f>
        <v>53600</v>
      </c>
    </row>
    <row r="6" spans="1:2">
      <c r="A6" s="19">
        <f t="shared" si="0"/>
        <v>45</v>
      </c>
      <c r="B6" s="3">
        <f>ABS($A$11-A6)*'Tableau de calcul de PV'!$E$11 +'Tableau de calcul de PV'!$H$4</f>
        <v>53000</v>
      </c>
    </row>
    <row r="7" spans="1:2">
      <c r="A7" s="19">
        <f t="shared" si="0"/>
        <v>46</v>
      </c>
      <c r="B7" s="3">
        <f>ABS($A$11-A7)*'Tableau de calcul de PV'!$E$11 +'Tableau de calcul de PV'!$H$4</f>
        <v>52400</v>
      </c>
    </row>
    <row r="8" spans="1:2">
      <c r="A8" s="19">
        <f t="shared" si="0"/>
        <v>47</v>
      </c>
      <c r="B8" s="3">
        <f>ABS($A$11-A8)*'Tableau de calcul de PV'!$E$11 +'Tableau de calcul de PV'!$H$4</f>
        <v>51800</v>
      </c>
    </row>
    <row r="9" spans="1:2">
      <c r="A9" s="19">
        <f t="shared" si="0"/>
        <v>48</v>
      </c>
      <c r="B9" s="3">
        <f>ABS($A$11-A9)*'Tableau de calcul de PV'!$E$11 +'Tableau de calcul de PV'!$H$4</f>
        <v>51200</v>
      </c>
    </row>
    <row r="10" spans="1:2">
      <c r="A10" s="19">
        <f t="shared" si="0"/>
        <v>49</v>
      </c>
      <c r="B10" s="3">
        <f>ABS($A$11-A10)*'Tableau de calcul de PV'!$E$11 +'Tableau de calcul de PV'!$H$4</f>
        <v>50600</v>
      </c>
    </row>
    <row r="11" spans="1:2">
      <c r="A11" s="19">
        <f t="shared" si="0"/>
        <v>50</v>
      </c>
      <c r="B11" s="3">
        <v>50000</v>
      </c>
    </row>
    <row r="12" spans="1:2">
      <c r="A12" s="19">
        <f t="shared" si="0"/>
        <v>51</v>
      </c>
      <c r="B12" s="3">
        <f>-1*ABS($A$11-A12)*'Tableau de calcul de PV'!$F$11+'Tableau de calcul de PV'!$H$4</f>
        <v>49100</v>
      </c>
    </row>
    <row r="13" spans="1:2">
      <c r="A13" s="19">
        <f t="shared" si="0"/>
        <v>52</v>
      </c>
      <c r="B13" s="3">
        <f>-1*ABS($A$11-A13)*'Tableau de calcul de PV'!$F$11+'Tableau de calcul de PV'!$H$4</f>
        <v>48200</v>
      </c>
    </row>
    <row r="14" spans="1:2">
      <c r="A14" s="19">
        <f t="shared" si="0"/>
        <v>53</v>
      </c>
      <c r="B14" s="3">
        <f>-1*ABS($A$11-A14)*'Tableau de calcul de PV'!$F$11+'Tableau de calcul de PV'!$H$4</f>
        <v>47300</v>
      </c>
    </row>
    <row r="15" spans="1:2">
      <c r="A15" s="19">
        <f t="shared" si="0"/>
        <v>54</v>
      </c>
      <c r="B15" s="3">
        <f>-1*ABS($A$11-A15)*'Tableau de calcul de PV'!$F$11+'Tableau de calcul de PV'!$H$4</f>
        <v>46400</v>
      </c>
    </row>
    <row r="16" spans="1:2">
      <c r="A16" s="19">
        <f t="shared" si="0"/>
        <v>55</v>
      </c>
      <c r="B16" s="3">
        <f>-1*ABS($A$11-A16)*'Tableau de calcul de PV'!$F$11+'Tableau de calcul de PV'!$H$4</f>
        <v>45500</v>
      </c>
    </row>
    <row r="17" spans="1:3">
      <c r="A17" s="19">
        <f t="shared" si="0"/>
        <v>56</v>
      </c>
      <c r="B17" s="3">
        <f>-1*ABS($A$11-A17)*'Tableau de calcul de PV'!$F$11+'Tableau de calcul de PV'!$H$4</f>
        <v>44600</v>
      </c>
    </row>
    <row r="18" spans="1:3">
      <c r="A18" s="19">
        <f t="shared" si="0"/>
        <v>57</v>
      </c>
      <c r="B18" s="3">
        <f>-1*ABS($A$11-A18)*'Tableau de calcul de PV'!$F$11+'Tableau de calcul de PV'!$H$4</f>
        <v>43700</v>
      </c>
    </row>
    <row r="19" spans="1:3">
      <c r="A19" s="19">
        <f t="shared" si="0"/>
        <v>58</v>
      </c>
      <c r="B19" s="3">
        <f>-1*ABS($A$11-A19)*'Tableau de calcul de PV'!$F$11+'Tableau de calcul de PV'!$H$4</f>
        <v>42800</v>
      </c>
    </row>
    <row r="20" spans="1:3">
      <c r="A20" s="19">
        <f t="shared" si="0"/>
        <v>59</v>
      </c>
      <c r="B20" s="3">
        <f>-1*ABS($A$11-A20)*'Tableau de calcul de PV'!$F$11+'Tableau de calcul de PV'!$H$4</f>
        <v>41900</v>
      </c>
      <c r="C20" s="22"/>
    </row>
    <row r="21" spans="1:3">
      <c r="A21" s="21"/>
      <c r="B21" s="23"/>
    </row>
    <row r="22" spans="1:3">
      <c r="A22" s="21"/>
      <c r="B22" s="24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B2:C20"/>
  <sheetViews>
    <sheetView tabSelected="1" workbookViewId="0">
      <selection activeCell="F22" sqref="F22"/>
    </sheetView>
  </sheetViews>
  <sheetFormatPr baseColWidth="10" defaultRowHeight="14.4"/>
  <sheetData>
    <row r="2" spans="2:3">
      <c r="B2" s="19">
        <v>21</v>
      </c>
      <c r="C2" s="20">
        <f>'Tableau de calcul de PV'!$H$4+ ABS('Courbe incitation pour D'!$B$11-'Courbe incitation pour D'!B2)*'Tableau de calcul de PV'!$E$12</f>
        <v>54500</v>
      </c>
    </row>
    <row r="3" spans="2:3">
      <c r="B3" s="19">
        <f>B2+1</f>
        <v>22</v>
      </c>
      <c r="C3" s="20">
        <f>'Tableau de calcul de PV'!$H$4+ ABS('Courbe incitation pour D'!$B$11-'Courbe incitation pour D'!B3)*'Tableau de calcul de PV'!$E$12</f>
        <v>54000</v>
      </c>
    </row>
    <row r="4" spans="2:3">
      <c r="B4" s="19">
        <f t="shared" ref="B4:B19" si="0">B3+1</f>
        <v>23</v>
      </c>
      <c r="C4" s="20">
        <f>'Tableau de calcul de PV'!$H$4+ ABS('Courbe incitation pour D'!$B$11-'Courbe incitation pour D'!B4)*'Tableau de calcul de PV'!$E$12</f>
        <v>53500</v>
      </c>
    </row>
    <row r="5" spans="2:3">
      <c r="B5" s="19">
        <f t="shared" si="0"/>
        <v>24</v>
      </c>
      <c r="C5" s="20">
        <f>'Tableau de calcul de PV'!$H$4+ ABS('Courbe incitation pour D'!$B$11-'Courbe incitation pour D'!B5)*'Tableau de calcul de PV'!$E$12</f>
        <v>53000</v>
      </c>
    </row>
    <row r="6" spans="2:3">
      <c r="B6" s="19">
        <f t="shared" si="0"/>
        <v>25</v>
      </c>
      <c r="C6" s="20">
        <f>'Tableau de calcul de PV'!$H$4+ ABS('Courbe incitation pour D'!$B$11-'Courbe incitation pour D'!B6)*'Tableau de calcul de PV'!$E$12</f>
        <v>52500</v>
      </c>
    </row>
    <row r="7" spans="2:3">
      <c r="B7" s="19">
        <f t="shared" si="0"/>
        <v>26</v>
      </c>
      <c r="C7" s="20">
        <f>'Tableau de calcul de PV'!$H$4+ ABS('Courbe incitation pour D'!$B$11-'Courbe incitation pour D'!B7)*'Tableau de calcul de PV'!$E$12</f>
        <v>52000</v>
      </c>
    </row>
    <row r="8" spans="2:3">
      <c r="B8" s="19">
        <f t="shared" si="0"/>
        <v>27</v>
      </c>
      <c r="C8" s="20">
        <f>'Tableau de calcul de PV'!$H$4+ ABS('Courbe incitation pour D'!$B$11-'Courbe incitation pour D'!B8)*'Tableau de calcul de PV'!$E$12</f>
        <v>51500</v>
      </c>
    </row>
    <row r="9" spans="2:3">
      <c r="B9" s="19">
        <f t="shared" si="0"/>
        <v>28</v>
      </c>
      <c r="C9" s="20">
        <f>'Tableau de calcul de PV'!$H$4+ ABS('Courbe incitation pour D'!$B$11-'Courbe incitation pour D'!B9)*'Tableau de calcul de PV'!$E$12</f>
        <v>51000</v>
      </c>
    </row>
    <row r="10" spans="2:3">
      <c r="B10" s="19">
        <f t="shared" si="0"/>
        <v>29</v>
      </c>
      <c r="C10" s="20">
        <f>'Tableau de calcul de PV'!$H$4+ ABS('Courbe incitation pour D'!$B$11-'Courbe incitation pour D'!B10)*'Tableau de calcul de PV'!$E$12</f>
        <v>50500</v>
      </c>
    </row>
    <row r="11" spans="2:3">
      <c r="B11" s="19">
        <f t="shared" si="0"/>
        <v>30</v>
      </c>
      <c r="C11" s="20">
        <f>'Tableau de calcul de PV'!$H$4</f>
        <v>50000</v>
      </c>
    </row>
    <row r="12" spans="2:3">
      <c r="B12" s="19">
        <f t="shared" si="0"/>
        <v>31</v>
      </c>
      <c r="C12" s="20">
        <f>'Tableau de calcul de PV'!$H$4</f>
        <v>50000</v>
      </c>
    </row>
    <row r="13" spans="2:3">
      <c r="B13" s="19">
        <f t="shared" si="0"/>
        <v>32</v>
      </c>
      <c r="C13" s="20">
        <f>'Tableau de calcul de PV'!$H$4</f>
        <v>50000</v>
      </c>
    </row>
    <row r="14" spans="2:3">
      <c r="B14" s="19">
        <f t="shared" si="0"/>
        <v>33</v>
      </c>
      <c r="C14" s="20">
        <f>'Tableau de calcul de PV'!$H$4</f>
        <v>50000</v>
      </c>
    </row>
    <row r="15" spans="2:3">
      <c r="B15" s="19">
        <f>B14+1</f>
        <v>34</v>
      </c>
      <c r="C15" s="20">
        <f>'Tableau de calcul de PV'!$H$4</f>
        <v>50000</v>
      </c>
    </row>
    <row r="16" spans="2:3">
      <c r="B16" s="19">
        <f t="shared" si="0"/>
        <v>35</v>
      </c>
      <c r="C16" s="20">
        <f>'Tableau de calcul de PV'!$H$4-ABS('Courbe incitation pour D'!$B$15-'Courbe incitation pour D'!B16)*'Tableau de calcul de PV'!$F$12</f>
        <v>49000</v>
      </c>
    </row>
    <row r="17" spans="2:3">
      <c r="B17" s="19">
        <f t="shared" si="0"/>
        <v>36</v>
      </c>
      <c r="C17" s="20">
        <f>'Tableau de calcul de PV'!$H$4-ABS('Courbe incitation pour D'!$B$15-'Courbe incitation pour D'!B17)*'Tableau de calcul de PV'!$F$12</f>
        <v>48000</v>
      </c>
    </row>
    <row r="18" spans="2:3">
      <c r="B18" s="19">
        <f t="shared" si="0"/>
        <v>37</v>
      </c>
      <c r="C18" s="20">
        <f>'Tableau de calcul de PV'!$H$4-ABS('Courbe incitation pour D'!$B$15-'Courbe incitation pour D'!B18)*'Tableau de calcul de PV'!$F$12</f>
        <v>47000</v>
      </c>
    </row>
    <row r="19" spans="2:3">
      <c r="B19" s="19">
        <f t="shared" si="0"/>
        <v>38</v>
      </c>
      <c r="C19" s="20">
        <f>'Tableau de calcul de PV'!$H$4-ABS('Courbe incitation pour D'!$B$15-'Courbe incitation pour D'!B19)*'Tableau de calcul de PV'!$F$12</f>
        <v>46000</v>
      </c>
    </row>
    <row r="20" spans="2:3">
      <c r="B20" s="19">
        <f>B19+1</f>
        <v>39</v>
      </c>
      <c r="C20" s="20">
        <f>'Tableau de calcul de PV'!$H$4-ABS('Courbe incitation pour D'!$B$15-'Courbe incitation pour D'!B20)*'Tableau de calcul de PV'!$F$12</f>
        <v>45000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Tableau de calcul de PV</vt:lpstr>
      <vt:lpstr>Courbe incitation pour P</vt:lpstr>
      <vt:lpstr>Courbe incitation pour L</vt:lpstr>
      <vt:lpstr>Courbe incitation pour 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FIGUERAS QUENTIN</dc:creator>
  <cp:lastModifiedBy>FIGUERAS QUENTIN</cp:lastModifiedBy>
  <dcterms:created xsi:type="dcterms:W3CDTF">2013-09-16T17:46:10Z</dcterms:created>
  <dcterms:modified xsi:type="dcterms:W3CDTF">2013-09-18T12:59:57Z</dcterms:modified>
</cp:coreProperties>
</file>